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DB39DFF3-CC71-405D-BD9B-1733C455FF62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Summary" sheetId="2" r:id="rId1"/>
    <sheet name="ხარჯთაღრიცხვა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7" i="1" l="1"/>
  <c r="H87" i="1"/>
  <c r="F87" i="1"/>
  <c r="J86" i="1"/>
  <c r="H86" i="1"/>
  <c r="F86" i="1"/>
  <c r="J85" i="1"/>
  <c r="H85" i="1"/>
  <c r="F85" i="1"/>
  <c r="J83" i="1"/>
  <c r="H83" i="1"/>
  <c r="F83" i="1"/>
  <c r="J81" i="1"/>
  <c r="H81" i="1"/>
  <c r="F81" i="1"/>
  <c r="D48" i="1"/>
  <c r="F46" i="1"/>
  <c r="D45" i="1"/>
  <c r="J23" i="1"/>
  <c r="H23" i="1"/>
  <c r="F23" i="1"/>
  <c r="J20" i="1"/>
  <c r="H20" i="1"/>
  <c r="F20" i="1"/>
  <c r="J14" i="1"/>
  <c r="H14" i="1"/>
  <c r="F14" i="1"/>
  <c r="K87" i="1" l="1"/>
  <c r="K86" i="1"/>
  <c r="K85" i="1"/>
  <c r="K83" i="1"/>
  <c r="K81" i="1"/>
  <c r="K23" i="1"/>
  <c r="K20" i="1"/>
  <c r="K14" i="1"/>
  <c r="J88" i="1"/>
  <c r="H88" i="1"/>
  <c r="J89" i="1"/>
  <c r="H89" i="1"/>
  <c r="F89" i="1"/>
  <c r="J84" i="1"/>
  <c r="H84" i="1"/>
  <c r="F84" i="1"/>
  <c r="J82" i="1"/>
  <c r="H82" i="1"/>
  <c r="F82" i="1"/>
  <c r="J80" i="1"/>
  <c r="H80" i="1"/>
  <c r="F80" i="1"/>
  <c r="D41" i="1"/>
  <c r="K88" i="1" l="1"/>
  <c r="K82" i="1"/>
  <c r="K89" i="1"/>
  <c r="K84" i="1"/>
  <c r="K80" i="1"/>
  <c r="J9" i="1"/>
  <c r="J10" i="1"/>
  <c r="J11" i="1"/>
  <c r="J12" i="1"/>
  <c r="J13" i="1"/>
  <c r="J15" i="1"/>
  <c r="J16" i="1"/>
  <c r="J17" i="1"/>
  <c r="J18" i="1"/>
  <c r="J19" i="1"/>
  <c r="J21" i="1"/>
  <c r="J22" i="1"/>
  <c r="J24" i="1"/>
  <c r="J25" i="1"/>
  <c r="J28" i="1"/>
  <c r="J29" i="1"/>
  <c r="J30" i="1"/>
  <c r="J31" i="1"/>
  <c r="J32" i="1"/>
  <c r="J33" i="1"/>
  <c r="J34" i="1"/>
  <c r="J35" i="1"/>
  <c r="J36" i="1"/>
  <c r="J37" i="1"/>
  <c r="J41" i="1"/>
  <c r="J42" i="1"/>
  <c r="J43" i="1"/>
  <c r="J44" i="1"/>
  <c r="J47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9" i="1"/>
  <c r="J70" i="1"/>
  <c r="J71" i="1"/>
  <c r="J72" i="1"/>
  <c r="J73" i="1"/>
  <c r="J74" i="1"/>
  <c r="J75" i="1"/>
  <c r="J76" i="1"/>
  <c r="J77" i="1"/>
  <c r="J78" i="1"/>
  <c r="J79" i="1"/>
  <c r="H9" i="1"/>
  <c r="H10" i="1"/>
  <c r="H11" i="1"/>
  <c r="H12" i="1"/>
  <c r="H13" i="1"/>
  <c r="H15" i="1"/>
  <c r="H16" i="1"/>
  <c r="H17" i="1"/>
  <c r="H18" i="1"/>
  <c r="H19" i="1"/>
  <c r="H21" i="1"/>
  <c r="H22" i="1"/>
  <c r="H24" i="1"/>
  <c r="H25" i="1"/>
  <c r="H28" i="1"/>
  <c r="H29" i="1"/>
  <c r="H30" i="1"/>
  <c r="H31" i="1"/>
  <c r="H32" i="1"/>
  <c r="H33" i="1"/>
  <c r="H34" i="1"/>
  <c r="H35" i="1"/>
  <c r="H36" i="1"/>
  <c r="H37" i="1"/>
  <c r="H41" i="1"/>
  <c r="H42" i="1"/>
  <c r="H43" i="1"/>
  <c r="H44" i="1"/>
  <c r="H47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9" i="1"/>
  <c r="H70" i="1"/>
  <c r="H71" i="1"/>
  <c r="H72" i="1"/>
  <c r="H73" i="1"/>
  <c r="H74" i="1"/>
  <c r="H75" i="1"/>
  <c r="H76" i="1"/>
  <c r="H77" i="1"/>
  <c r="H78" i="1"/>
  <c r="H79" i="1"/>
  <c r="F9" i="1"/>
  <c r="F10" i="1"/>
  <c r="F11" i="1"/>
  <c r="F12" i="1"/>
  <c r="F13" i="1"/>
  <c r="F15" i="1"/>
  <c r="F16" i="1"/>
  <c r="F17" i="1"/>
  <c r="F18" i="1"/>
  <c r="F19" i="1"/>
  <c r="F21" i="1"/>
  <c r="F22" i="1"/>
  <c r="F24" i="1"/>
  <c r="F25" i="1"/>
  <c r="F28" i="1"/>
  <c r="F29" i="1"/>
  <c r="F30" i="1"/>
  <c r="F31" i="1"/>
  <c r="F32" i="1"/>
  <c r="F33" i="1"/>
  <c r="F34" i="1"/>
  <c r="F35" i="1"/>
  <c r="F36" i="1"/>
  <c r="F37" i="1"/>
  <c r="F41" i="1"/>
  <c r="F42" i="1"/>
  <c r="F43" i="1"/>
  <c r="F44" i="1"/>
  <c r="F47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9" i="1"/>
  <c r="F70" i="1"/>
  <c r="F71" i="1"/>
  <c r="F72" i="1"/>
  <c r="F73" i="1"/>
  <c r="F74" i="1"/>
  <c r="F75" i="1"/>
  <c r="F76" i="1"/>
  <c r="F77" i="1"/>
  <c r="F78" i="1"/>
  <c r="F79" i="1"/>
  <c r="D68" i="1"/>
  <c r="D67" i="1"/>
  <c r="F67" i="1" s="1"/>
  <c r="D66" i="1"/>
  <c r="J66" i="1" s="1"/>
  <c r="K44" i="1" l="1"/>
  <c r="K79" i="1"/>
  <c r="K75" i="1"/>
  <c r="K71" i="1"/>
  <c r="K43" i="1"/>
  <c r="K63" i="1"/>
  <c r="K59" i="1"/>
  <c r="K51" i="1"/>
  <c r="H66" i="1"/>
  <c r="K78" i="1"/>
  <c r="K74" i="1"/>
  <c r="K70" i="1"/>
  <c r="K76" i="1"/>
  <c r="K77" i="1"/>
  <c r="K73" i="1"/>
  <c r="K69" i="1"/>
  <c r="K64" i="1"/>
  <c r="K60" i="1"/>
  <c r="K56" i="1"/>
  <c r="K55" i="1"/>
  <c r="K52" i="1"/>
  <c r="K47" i="1"/>
  <c r="K42" i="1"/>
  <c r="K36" i="1"/>
  <c r="K35" i="1"/>
  <c r="K28" i="1"/>
  <c r="K24" i="1"/>
  <c r="K31" i="1"/>
  <c r="K22" i="1"/>
  <c r="K16" i="1"/>
  <c r="K32" i="1"/>
  <c r="K21" i="1"/>
  <c r="K10" i="1"/>
  <c r="H68" i="1"/>
  <c r="J68" i="1"/>
  <c r="F68" i="1"/>
  <c r="K25" i="1"/>
  <c r="K19" i="1"/>
  <c r="K17" i="1"/>
  <c r="K18" i="1"/>
  <c r="K15" i="1"/>
  <c r="K72" i="1"/>
  <c r="K41" i="1"/>
  <c r="F66" i="1"/>
  <c r="K62" i="1"/>
  <c r="K58" i="1"/>
  <c r="K54" i="1"/>
  <c r="K34" i="1"/>
  <c r="K30" i="1"/>
  <c r="H67" i="1"/>
  <c r="J67" i="1"/>
  <c r="K65" i="1"/>
  <c r="K61" i="1"/>
  <c r="K57" i="1"/>
  <c r="K53" i="1"/>
  <c r="K37" i="1"/>
  <c r="K33" i="1"/>
  <c r="K29" i="1"/>
  <c r="K11" i="1"/>
  <c r="K9" i="1"/>
  <c r="K13" i="1"/>
  <c r="K12" i="1"/>
  <c r="D50" i="1"/>
  <c r="D49" i="1"/>
  <c r="D38" i="1"/>
  <c r="D40" i="1"/>
  <c r="D39" i="1"/>
  <c r="D27" i="1"/>
  <c r="D26" i="1"/>
  <c r="K66" i="1" l="1"/>
  <c r="K67" i="1"/>
  <c r="J46" i="1"/>
  <c r="H46" i="1"/>
  <c r="H40" i="1"/>
  <c r="J40" i="1"/>
  <c r="F40" i="1"/>
  <c r="K68" i="1"/>
  <c r="H39" i="1"/>
  <c r="J39" i="1"/>
  <c r="F39" i="1"/>
  <c r="H48" i="1"/>
  <c r="J48" i="1"/>
  <c r="F48" i="1"/>
  <c r="J26" i="1"/>
  <c r="H26" i="1"/>
  <c r="F26" i="1"/>
  <c r="J38" i="1"/>
  <c r="F38" i="1"/>
  <c r="H38" i="1"/>
  <c r="F49" i="1"/>
  <c r="J49" i="1"/>
  <c r="H49" i="1"/>
  <c r="H27" i="1"/>
  <c r="F27" i="1"/>
  <c r="J27" i="1"/>
  <c r="F45" i="1"/>
  <c r="J45" i="1"/>
  <c r="H45" i="1"/>
  <c r="J50" i="1"/>
  <c r="F50" i="1"/>
  <c r="H50" i="1"/>
  <c r="J90" i="1" l="1"/>
  <c r="F90" i="1"/>
  <c r="H90" i="1"/>
  <c r="K99" i="1" s="1"/>
  <c r="K27" i="1"/>
  <c r="K50" i="1"/>
  <c r="K46" i="1"/>
  <c r="K45" i="1"/>
  <c r="K48" i="1"/>
  <c r="K40" i="1"/>
  <c r="K26" i="1"/>
  <c r="K49" i="1"/>
  <c r="K38" i="1"/>
  <c r="K39" i="1"/>
  <c r="K90" i="1" l="1"/>
  <c r="K91" i="1"/>
  <c r="K92" i="1" l="1"/>
  <c r="K93" i="1" l="1"/>
  <c r="K94" i="1" s="1"/>
  <c r="K95" i="1" l="1"/>
  <c r="K96" i="1" s="1"/>
  <c r="K97" i="1" s="1"/>
  <c r="K98" i="1" s="1"/>
  <c r="K100" i="1" s="1"/>
  <c r="K101" i="1" s="1"/>
  <c r="K102" i="1" s="1"/>
  <c r="J3" i="1" l="1"/>
  <c r="A13" i="2"/>
</calcChain>
</file>

<file path=xl/sharedStrings.xml><?xml version="1.0" encoding="utf-8"?>
<sst xmlns="http://schemas.openxmlformats.org/spreadsheetml/2006/main" count="199" uniqueCount="113">
  <si>
    <t>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</si>
  <si>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</si>
  <si>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</si>
  <si>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</si>
  <si>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</si>
  <si>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</si>
  <si>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ჯამი</t>
  </si>
  <si>
    <t>ერთ ფასი</t>
  </si>
  <si>
    <t>ტ</t>
  </si>
  <si>
    <t>მ</t>
  </si>
  <si>
    <t>კგ</t>
  </si>
  <si>
    <t>ც</t>
  </si>
  <si>
    <t>სხვა მასალა</t>
  </si>
  <si>
    <t>ლარი</t>
  </si>
  <si>
    <t>მ²</t>
  </si>
  <si>
    <t>სხვა მასალები</t>
  </si>
  <si>
    <t>ელ ჩამრთველის მონტაჟი</t>
  </si>
  <si>
    <t>როზეტის მონტაჟი</t>
  </si>
  <si>
    <t>კომპლ</t>
  </si>
  <si>
    <t>ელ გამანაწილებელი კოლოფის მონტაჟი</t>
  </si>
  <si>
    <t>ტრაპის მონტაჟი</t>
  </si>
  <si>
    <t>დ20მმ ვენტილების მონტაჟი</t>
  </si>
  <si>
    <t>მუხლი დ100 მმ</t>
  </si>
  <si>
    <t xml:space="preserve">დ50 მმ პლასტმასის კანალიზაციიის მილის მონტაჟი </t>
  </si>
  <si>
    <t>მუხლი  50მმ</t>
  </si>
  <si>
    <t>სატრანსპორტო ხარჯი</t>
  </si>
  <si>
    <t>ზედნადები ხარჯი</t>
  </si>
  <si>
    <t>გეგმიური დაგროვება</t>
  </si>
  <si>
    <t>გაუთვალისწინებელი ხარჯები</t>
  </si>
  <si>
    <t xml:space="preserve">დღგ </t>
  </si>
  <si>
    <t>სულ ჯამი</t>
  </si>
  <si>
    <t>სამღებრო ბადე ლენტა</t>
  </si>
  <si>
    <t>სამღებრო კუთხოვანა</t>
  </si>
  <si>
    <t>ლარ</t>
  </si>
  <si>
    <t>ხ   ა   რ   ჯ   თ   ა   ღ   რ  ი  ც   ხ   ვ  ა</t>
  </si>
  <si>
    <t>დამკვეთი:     სს   "ევექსის  კლინიკები "     ს/კ  405327427</t>
  </si>
  <si>
    <t>დ20 მმ პლასტმასის ცივი და ცხელი წყლის მილების მონტაჟი ფასონური დეტალებით და დაერთება არსებულ დგარზე</t>
  </si>
  <si>
    <t>დ100 მმ პლასტმასის კანალიზაციიის მილის მონტაჟი და დაერთება არსებულ დგარზე</t>
  </si>
  <si>
    <t>სამკაპი 100×100×50</t>
  </si>
  <si>
    <t>სამკაპი 50×50</t>
  </si>
  <si>
    <r>
      <t xml:space="preserve">მიმწოდებელი: გიორგი ხელოიშვილი პ/ნ 01011053499.  </t>
    </r>
    <r>
      <rPr>
        <sz val="11"/>
        <color theme="1"/>
        <rFont val="Sylfaen"/>
        <family val="1"/>
      </rPr>
      <t>მობ.598 590 777</t>
    </r>
  </si>
  <si>
    <t>მანქანა-მექანიზმ.</t>
  </si>
  <si>
    <r>
      <t>სახარჯთაღრიცხვო  ღირ-ბა</t>
    </r>
    <r>
      <rPr>
        <b/>
        <sz val="12"/>
        <color theme="1"/>
        <rFont val="Sylfaen"/>
        <family val="1"/>
      </rPr>
      <t xml:space="preserve"> </t>
    </r>
    <r>
      <rPr>
        <sz val="12"/>
        <color theme="1"/>
        <rFont val="Sylfaen"/>
        <family val="1"/>
      </rPr>
      <t xml:space="preserve">ლარი      </t>
    </r>
  </si>
  <si>
    <t>1.სადემონტაჟო სამუშაოები</t>
  </si>
  <si>
    <t>2. სამშენებლო სამუშაოები</t>
  </si>
  <si>
    <t>ცალ</t>
  </si>
  <si>
    <t>იატაკზე კერამოგრანიტის საფარის მოწყობა</t>
  </si>
  <si>
    <t xml:space="preserve">წებოცემენტი    </t>
  </si>
  <si>
    <t>კაფელი</t>
  </si>
  <si>
    <t>მეტლახი</t>
  </si>
  <si>
    <t xml:space="preserve">ცივი წყლის მილი დ20მმ </t>
  </si>
  <si>
    <t>კომპ</t>
  </si>
  <si>
    <t>სანკვანძებში ჰაერგამწოვი ვენტილატორების მონტჟი</t>
  </si>
  <si>
    <t xml:space="preserve">არსებული ამორტიზირებული ლამინატის იატაკების დემონტაჟი </t>
  </si>
  <si>
    <t>თაბაშირმუყ. ტიხრების დემონტაჟი</t>
  </si>
  <si>
    <t>ცემენტმჭიმის დემონტაჟი</t>
  </si>
  <si>
    <t xml:space="preserve">არსებული ამორტიზირებული მტლახის იატკების დემონტაჟი </t>
  </si>
  <si>
    <t>იატაკის დამუშავება თვითგამასწორებელი ხსნარით (,,უზინი"-ს ტიპის) სისქით 3 მმ</t>
  </si>
  <si>
    <t>იატაკზე სამედიცინო დანიშნულების ჩეულებრივი ვინილის საფარის მოწყობა პლინტუსით</t>
  </si>
  <si>
    <t>ვინილის წებო</t>
  </si>
  <si>
    <t>წებო ბიზონ კიტი</t>
  </si>
  <si>
    <t>თ/მ პროფილი და სხვა მასალები 1მ² ტიხარზე</t>
  </si>
  <si>
    <t xml:space="preserve">საიზოლაციო მასალა  ქვა- ბამბა </t>
  </si>
  <si>
    <t xml:space="preserve">წყალემულსიური საღებავი 0.4 Χ </t>
  </si>
  <si>
    <t>III სართული</t>
  </si>
  <si>
    <t>საჭრელი დისკი</t>
  </si>
  <si>
    <t xml:space="preserve">ელექტროდი </t>
  </si>
  <si>
    <t xml:space="preserve">თაბ.მუყ. ნესტგამძლე ფილა       </t>
  </si>
  <si>
    <t xml:space="preserve">თაბ.მუყ. ფილა ჩვეულებრივი        </t>
  </si>
  <si>
    <t>სან.კანძების კედლების მოპირკეთება კაფელით</t>
  </si>
  <si>
    <t>სან.კანძების იატაკის მოპირკეთება მეტლახით</t>
  </si>
  <si>
    <t>კერამოგრანიტი</t>
  </si>
  <si>
    <t>სამშენებლო ნარჩენების ჩატანა მე-3 სართულიდან, დატვირთვა ავტომანქანაზე და გატანა 10კმ-მდე მანძილზე</t>
  </si>
  <si>
    <t xml:space="preserve">ფუგა    </t>
  </si>
  <si>
    <t xml:space="preserve">ფითხი   </t>
  </si>
  <si>
    <t>ელ სადენის მონტაჟი 3×2.5 მმ² ხანძარმედეგ კაბელარხებში</t>
  </si>
  <si>
    <t>ელ კაბელის მონტაჟი 3×1.5 მმ²ანძარმედეგ კაბელარხებში</t>
  </si>
  <si>
    <t>სახანძრო დეტექტორების მონტაჟი</t>
  </si>
  <si>
    <t>სამშენებლო მასალების აზიდვა მე-3 სართულზე</t>
  </si>
  <si>
    <t>აგურის ტიხრების დემონტაჟი</t>
  </si>
  <si>
    <t>ამსტრონგის და თაბ.მუყ. ჭერების დემონტაჟი</t>
  </si>
  <si>
    <r>
      <t>მ</t>
    </r>
    <r>
      <rPr>
        <sz val="11"/>
        <color theme="1"/>
        <rFont val="Calibri"/>
        <family val="2"/>
        <charset val="204"/>
      </rPr>
      <t>²</t>
    </r>
  </si>
  <si>
    <r>
      <t xml:space="preserve">ცემენტი M400  </t>
    </r>
    <r>
      <rPr>
        <sz val="11"/>
        <color theme="1"/>
        <rFont val="Calibri"/>
        <family val="2"/>
        <charset val="204"/>
      </rPr>
      <t>Χ0.04Χ0.414</t>
    </r>
  </si>
  <si>
    <r>
      <t>მ</t>
    </r>
    <r>
      <rPr>
        <sz val="11"/>
        <color theme="1"/>
        <rFont val="Calibri"/>
        <family val="2"/>
        <charset val="204"/>
      </rPr>
      <t>³</t>
    </r>
  </si>
  <si>
    <t>მილკვადრატი 120Χ120Χ4</t>
  </si>
  <si>
    <t>საყრდენი ფერმა-რიგელის  მონტაჟი მილკვადრატით და შეღებვა ანტიკოროზიული საღებავით</t>
  </si>
  <si>
    <t>ჩასაკერებელი ლითონის ფირფიტა</t>
  </si>
  <si>
    <t>ანტიკოროზიული საღებავი</t>
  </si>
  <si>
    <t xml:space="preserve">იატაკზე კერამზიტის ქვიშა-ცემენტის (5 სმ სისქის) მჭიმის მოწყობა  </t>
  </si>
  <si>
    <r>
      <t xml:space="preserve">კერამზიტის ქვიშა   </t>
    </r>
    <r>
      <rPr>
        <sz val="11"/>
        <color theme="1"/>
        <rFont val="Calibri"/>
        <family val="2"/>
        <charset val="204"/>
      </rPr>
      <t>Χ0.04Χ1.2</t>
    </r>
  </si>
  <si>
    <t xml:space="preserve">თ/მუყაოს ტიხრების მოწყობა ბგერა-თბო იზოლაციით </t>
  </si>
  <si>
    <t xml:space="preserve">აგურის ტიხარში კარის ღიობის ამოჭრა (N10 საკონფერენციო  გადაკეთდეს ორ ოთახად მორიგე ექიმებისათვის. შეთანხმება დამკვეთთან) </t>
  </si>
  <si>
    <t xml:space="preserve">თვითგამასწორებელი ხსნარი   </t>
  </si>
  <si>
    <t xml:space="preserve">ვინილი  სამედიცინო დანიშნულების     </t>
  </si>
  <si>
    <t>ხელსაბანის მონტაჟი ბოთლისებრი სიფონით,  არკოს ტიპის ონკანი, შემრევით,  დრეკადი მილით</t>
  </si>
  <si>
    <t>უნიტაზის მონტაჟი ჩამრეცხით გორირებული დრეკადი მილით, არკოს ტიპის ონკანით</t>
  </si>
  <si>
    <t>სხვა დამხმარე და ფასონური მასალები</t>
  </si>
  <si>
    <t xml:space="preserve">ლედ სანათების მონტაჟი სან კვანძში </t>
  </si>
  <si>
    <t>ჭერისა და კედლების დამუშავება-შეღებვა წყალემულსიური საღებავით</t>
  </si>
  <si>
    <t>ჭერის ლედ სანათების  მონტაჟი 60x60 სმ</t>
  </si>
  <si>
    <t>შეკიდული  ჭერის მონტაჟი  თაბაშირმუყაოს ნესტგამძლე ფილებით</t>
  </si>
  <si>
    <t>მდფ კარის ბლოკების მონტაჟი</t>
  </si>
  <si>
    <t>საპენსიო დანარიცხები</t>
  </si>
  <si>
    <t>ინვენტორული კონდინციონერების მონტაჟი (სპლიტ სისტემა) მინიმალური სიმძლ. 9000BTU, 35-40 კვადრატულ მეტრზე, დაბალი ხმაურის დონე, ენერგოეფექტურობის A++ კლასი</t>
  </si>
  <si>
    <t>ინვენტორული კონდინციონერის მონტაჟი (სპლიტ სისტემა) მაქსიმალური სიმძლ. 9000BTU, 20-30 კვადრატულ მეტრზე, დაბალი ხმაურის დონე, ენერგოეფექტურობის A++ კლასი</t>
  </si>
  <si>
    <t>რეკუპერატორული სავენტილაციო სისტემის მონტაჟი კედელში ჩასამონტაჟებელი ( "პრანა პლატინუმ"-ს ტიპის, ან მსგავსი, 30 კვ.მ.-ზე , დღე-ღამის რეჟიმით ჰაერის შემოტანა-გატანა)</t>
  </si>
  <si>
    <t>ღირებულება  (ლარი)</t>
  </si>
  <si>
    <t>ქ.თბილისი,   2020 წლის  იანვარი</t>
  </si>
  <si>
    <t xml:space="preserve">ქუთაისში, იაშვილის ქ. N9-ში    სს ,,ევექსის კლინიკები"- წმინდა ნიკოლოზის სახელობის სამედიცინო ცენტრის ფართში ჩასატარებელი სარემონტო  სამუშაოების                                                                      </t>
  </si>
  <si>
    <t xml:space="preserve">ზუმფარა 0.009 Χ </t>
  </si>
  <si>
    <t>შეკიდული ჭერის მონტაჟი  პლასტიკატის ფილებით</t>
  </si>
  <si>
    <t xml:space="preserve">ქუთაისში, იაშვილის ქ. N9-ში    სს ,,ევექსის კლინიკები"- წმინდა ნიკოლოზის სახელობის სამედიცინო ცენტრის ფართში ჩასატარებელი სარემონტო  სამუშაოების ხარჯთაღრიცხვა                                                                                                 </t>
  </si>
  <si>
    <t>თბილისი, 2020 წ. იანვარი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</si>
</sst>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/>
    <xf numFmtId="0" fontId="6" fillId="0" borderId="0" xfId="0" applyFont="1"/>
    <xf numFmtId="2" fontId="2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2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/>
    <xf numFmtId="2" fontId="6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 vertical="center" wrapText="1"/>
    </xf>
    <xf numFmtId="9" fontId="6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wrapText="1"/>
    </xf>
    <xf numFmtId="2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5"/>
  <sheetViews>
    <sheetView workbookViewId="0">
      <selection activeCell="A12" sqref="A12"/>
    </sheetView>
  </sheetViews>
  <sheetFormatPr defaultRowHeight="15" x14ac:dyDescent="0.25"/>
  <cols>
    <col min="1" max="1" width="111.85546875" customWidth="1"/>
  </cols>
  <sheetData>
    <row r="1" spans="1:1" x14ac:dyDescent="0.25">
      <c r="A1" s="8"/>
    </row>
    <row r="2" spans="1:1" x14ac:dyDescent="0.25">
      <c r="A2" s="8"/>
    </row>
    <row r="3" spans="1:1" ht="18" x14ac:dyDescent="0.35">
      <c r="A3" s="10" t="s">
        <v>35</v>
      </c>
    </row>
    <row r="4" spans="1:1" ht="18" x14ac:dyDescent="0.35">
      <c r="A4" s="10" t="s">
        <v>40</v>
      </c>
    </row>
    <row r="5" spans="1:1" ht="18" x14ac:dyDescent="0.35">
      <c r="A5" s="10"/>
    </row>
    <row r="6" spans="1:1" ht="18" x14ac:dyDescent="0.35">
      <c r="A6" s="10"/>
    </row>
    <row r="7" spans="1:1" ht="36" x14ac:dyDescent="0.25">
      <c r="A7" s="11" t="s">
        <v>108</v>
      </c>
    </row>
    <row r="8" spans="1:1" ht="18" x14ac:dyDescent="0.35">
      <c r="A8" s="12" t="s">
        <v>34</v>
      </c>
    </row>
    <row r="9" spans="1:1" ht="18" x14ac:dyDescent="0.25">
      <c r="A9" s="22"/>
    </row>
    <row r="10" spans="1:1" ht="18" x14ac:dyDescent="0.35">
      <c r="A10" s="13"/>
    </row>
    <row r="11" spans="1:1" ht="18" x14ac:dyDescent="0.25">
      <c r="A11" s="14" t="s">
        <v>106</v>
      </c>
    </row>
    <row r="12" spans="1:1" ht="18" x14ac:dyDescent="0.25">
      <c r="A12" s="14"/>
    </row>
    <row r="13" spans="1:1" ht="18" x14ac:dyDescent="0.25">
      <c r="A13" s="9">
        <f>ხარჯთაღრიცხვა!K102</f>
        <v>0</v>
      </c>
    </row>
    <row r="14" spans="1:1" ht="18" x14ac:dyDescent="0.25">
      <c r="A14" s="14"/>
    </row>
    <row r="15" spans="1:1" ht="18" x14ac:dyDescent="0.25">
      <c r="A15" s="14"/>
    </row>
    <row r="16" spans="1:1" ht="18" x14ac:dyDescent="0.25">
      <c r="A16" s="14" t="s">
        <v>107</v>
      </c>
    </row>
    <row r="17" spans="1:1" ht="18" x14ac:dyDescent="0.35">
      <c r="A17" s="10"/>
    </row>
    <row r="18" spans="1:1" ht="18" x14ac:dyDescent="0.35">
      <c r="A18" s="10"/>
    </row>
    <row r="19" spans="1:1" ht="18" x14ac:dyDescent="0.35">
      <c r="A19" s="10"/>
    </row>
    <row r="20" spans="1:1" ht="18" x14ac:dyDescent="0.35">
      <c r="A20" s="10"/>
    </row>
    <row r="21" spans="1:1" ht="18" x14ac:dyDescent="0.35">
      <c r="A21" s="10"/>
    </row>
    <row r="22" spans="1:1" ht="18" x14ac:dyDescent="0.35">
      <c r="A22" s="10"/>
    </row>
    <row r="23" spans="1:1" x14ac:dyDescent="0.25">
      <c r="A23" s="8"/>
    </row>
    <row r="24" spans="1:1" x14ac:dyDescent="0.25">
      <c r="A24" s="8"/>
    </row>
    <row r="25" spans="1:1" x14ac:dyDescent="0.25">
      <c r="A25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5"/>
  <sheetViews>
    <sheetView tabSelected="1" topLeftCell="A4" zoomScaleNormal="100" workbookViewId="0">
      <selection activeCell="B4" sqref="B4:B5"/>
    </sheetView>
  </sheetViews>
  <sheetFormatPr defaultRowHeight="15" x14ac:dyDescent="0.25"/>
  <cols>
    <col min="1" max="1" width="3.5703125" style="1" customWidth="1"/>
    <col min="2" max="2" width="62.140625" customWidth="1"/>
    <col min="3" max="3" width="7.85546875" customWidth="1"/>
    <col min="4" max="4" width="11" customWidth="1"/>
    <col min="6" max="6" width="11" customWidth="1"/>
    <col min="8" max="8" width="12.5703125" customWidth="1"/>
    <col min="10" max="10" width="10.7109375" customWidth="1"/>
    <col min="11" max="11" width="12.7109375" customWidth="1"/>
  </cols>
  <sheetData>
    <row r="1" spans="1:11" ht="27.75" customHeight="1" x14ac:dyDescent="0.25">
      <c r="A1" s="67" t="s">
        <v>111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22.5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24" customHeight="1" x14ac:dyDescent="0.35">
      <c r="A3" s="17"/>
      <c r="B3" s="18" t="s">
        <v>112</v>
      </c>
      <c r="C3" s="19"/>
      <c r="D3" s="19"/>
      <c r="E3" s="69" t="s">
        <v>42</v>
      </c>
      <c r="F3" s="69"/>
      <c r="G3" s="69"/>
      <c r="H3" s="69"/>
      <c r="I3" s="69"/>
      <c r="J3" s="70">
        <f>K102</f>
        <v>0</v>
      </c>
      <c r="K3" s="71"/>
    </row>
    <row r="4" spans="1:11" ht="15" customHeight="1" x14ac:dyDescent="0.25">
      <c r="A4" s="68" t="s">
        <v>0</v>
      </c>
      <c r="B4" s="66" t="s">
        <v>1</v>
      </c>
      <c r="C4" s="66" t="s">
        <v>2</v>
      </c>
      <c r="D4" s="65" t="s">
        <v>3</v>
      </c>
      <c r="E4" s="66" t="s">
        <v>4</v>
      </c>
      <c r="F4" s="66"/>
      <c r="G4" s="66" t="s">
        <v>5</v>
      </c>
      <c r="H4" s="66"/>
      <c r="I4" s="65" t="s">
        <v>41</v>
      </c>
      <c r="J4" s="65"/>
      <c r="K4" s="66" t="s">
        <v>6</v>
      </c>
    </row>
    <row r="5" spans="1:11" s="16" customFormat="1" ht="30" x14ac:dyDescent="0.25">
      <c r="A5" s="68"/>
      <c r="B5" s="66"/>
      <c r="C5" s="66"/>
      <c r="D5" s="65"/>
      <c r="E5" s="15" t="s">
        <v>7</v>
      </c>
      <c r="F5" s="15" t="s">
        <v>6</v>
      </c>
      <c r="G5" s="15" t="s">
        <v>7</v>
      </c>
      <c r="H5" s="15" t="s">
        <v>6</v>
      </c>
      <c r="I5" s="15" t="s">
        <v>7</v>
      </c>
      <c r="J5" s="15" t="s">
        <v>6</v>
      </c>
      <c r="K5" s="66"/>
    </row>
    <row r="6" spans="1:11" ht="15.75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1" ht="18" x14ac:dyDescent="0.25">
      <c r="A7" s="5"/>
      <c r="B7" s="23" t="s">
        <v>64</v>
      </c>
      <c r="C7" s="24"/>
      <c r="D7" s="25"/>
      <c r="E7" s="25"/>
      <c r="F7" s="25"/>
      <c r="G7" s="25"/>
      <c r="H7" s="25"/>
      <c r="I7" s="25"/>
      <c r="J7" s="25"/>
      <c r="K7" s="25"/>
    </row>
    <row r="8" spans="1:11" ht="18" x14ac:dyDescent="0.25">
      <c r="A8" s="5"/>
      <c r="B8" s="26" t="s">
        <v>43</v>
      </c>
      <c r="C8" s="24"/>
      <c r="D8" s="25"/>
      <c r="E8" s="25"/>
      <c r="F8" s="25"/>
      <c r="G8" s="25"/>
      <c r="H8" s="25"/>
      <c r="I8" s="25"/>
      <c r="J8" s="25"/>
      <c r="K8" s="25"/>
    </row>
    <row r="9" spans="1:11" ht="30" x14ac:dyDescent="0.25">
      <c r="A9" s="5">
        <v>1</v>
      </c>
      <c r="B9" s="27" t="s">
        <v>53</v>
      </c>
      <c r="C9" s="28" t="s">
        <v>14</v>
      </c>
      <c r="D9" s="29">
        <v>56</v>
      </c>
      <c r="E9" s="29"/>
      <c r="F9" s="25">
        <f t="shared" ref="F9:F33" si="0">E9*D9</f>
        <v>0</v>
      </c>
      <c r="G9" s="29"/>
      <c r="H9" s="25">
        <f t="shared" ref="H9:H30" si="1">G9*D9</f>
        <v>0</v>
      </c>
      <c r="I9" s="29"/>
      <c r="J9" s="25">
        <f t="shared" ref="J9:J30" si="2">I9*D9</f>
        <v>0</v>
      </c>
      <c r="K9" s="25">
        <f t="shared" ref="K9:K30" si="3">J9+H9+F9</f>
        <v>0</v>
      </c>
    </row>
    <row r="10" spans="1:11" ht="20.25" customHeight="1" x14ac:dyDescent="0.25">
      <c r="A10" s="5">
        <v>2</v>
      </c>
      <c r="B10" s="27" t="s">
        <v>56</v>
      </c>
      <c r="C10" s="28" t="s">
        <v>14</v>
      </c>
      <c r="D10" s="29">
        <v>92</v>
      </c>
      <c r="E10" s="29"/>
      <c r="F10" s="25">
        <f t="shared" si="0"/>
        <v>0</v>
      </c>
      <c r="G10" s="29"/>
      <c r="H10" s="25">
        <f t="shared" si="1"/>
        <v>0</v>
      </c>
      <c r="I10" s="29"/>
      <c r="J10" s="25">
        <f t="shared" si="2"/>
        <v>0</v>
      </c>
      <c r="K10" s="25">
        <f t="shared" si="3"/>
        <v>0</v>
      </c>
    </row>
    <row r="11" spans="1:11" ht="18" x14ac:dyDescent="0.25">
      <c r="A11" s="5">
        <v>3</v>
      </c>
      <c r="B11" s="27" t="s">
        <v>55</v>
      </c>
      <c r="C11" s="28" t="s">
        <v>14</v>
      </c>
      <c r="D11" s="29">
        <v>148</v>
      </c>
      <c r="E11" s="29"/>
      <c r="F11" s="25">
        <f t="shared" si="0"/>
        <v>0</v>
      </c>
      <c r="G11" s="29"/>
      <c r="H11" s="25">
        <f t="shared" si="1"/>
        <v>0</v>
      </c>
      <c r="I11" s="29"/>
      <c r="J11" s="25">
        <f t="shared" si="2"/>
        <v>0</v>
      </c>
      <c r="K11" s="25">
        <f t="shared" si="3"/>
        <v>0</v>
      </c>
    </row>
    <row r="12" spans="1:11" ht="18" x14ac:dyDescent="0.25">
      <c r="A12" s="5">
        <v>4</v>
      </c>
      <c r="B12" s="27" t="s">
        <v>54</v>
      </c>
      <c r="C12" s="28" t="s">
        <v>14</v>
      </c>
      <c r="D12" s="29">
        <v>55</v>
      </c>
      <c r="E12" s="29"/>
      <c r="F12" s="25">
        <f t="shared" si="0"/>
        <v>0</v>
      </c>
      <c r="G12" s="29"/>
      <c r="H12" s="25">
        <f t="shared" si="1"/>
        <v>0</v>
      </c>
      <c r="I12" s="29"/>
      <c r="J12" s="25">
        <f t="shared" si="2"/>
        <v>0</v>
      </c>
      <c r="K12" s="25">
        <f t="shared" si="3"/>
        <v>0</v>
      </c>
    </row>
    <row r="13" spans="1:11" ht="18" x14ac:dyDescent="0.25">
      <c r="A13" s="5">
        <v>5</v>
      </c>
      <c r="B13" s="30" t="s">
        <v>79</v>
      </c>
      <c r="C13" s="31" t="s">
        <v>14</v>
      </c>
      <c r="D13" s="32">
        <v>86</v>
      </c>
      <c r="E13" s="31"/>
      <c r="F13" s="25">
        <f t="shared" si="0"/>
        <v>0</v>
      </c>
      <c r="G13" s="31"/>
      <c r="H13" s="25">
        <f t="shared" si="1"/>
        <v>0</v>
      </c>
      <c r="I13" s="31"/>
      <c r="J13" s="25">
        <f t="shared" si="2"/>
        <v>0</v>
      </c>
      <c r="K13" s="25">
        <f t="shared" si="3"/>
        <v>0</v>
      </c>
    </row>
    <row r="14" spans="1:11" ht="45" x14ac:dyDescent="0.25">
      <c r="A14" s="5">
        <v>6</v>
      </c>
      <c r="B14" s="30" t="s">
        <v>91</v>
      </c>
      <c r="C14" s="44" t="s">
        <v>14</v>
      </c>
      <c r="D14" s="24">
        <v>2</v>
      </c>
      <c r="E14" s="44"/>
      <c r="F14" s="25">
        <f t="shared" ref="F14" si="4">E14*D14</f>
        <v>0</v>
      </c>
      <c r="G14" s="44"/>
      <c r="H14" s="25">
        <f t="shared" ref="H14" si="5">G14*D14</f>
        <v>0</v>
      </c>
      <c r="I14" s="44"/>
      <c r="J14" s="25">
        <f t="shared" ref="J14" si="6">I14*D14</f>
        <v>0</v>
      </c>
      <c r="K14" s="25">
        <f t="shared" ref="K14" si="7">J14+H14+F14</f>
        <v>0</v>
      </c>
    </row>
    <row r="15" spans="1:11" ht="18" x14ac:dyDescent="0.25">
      <c r="A15" s="5">
        <v>7</v>
      </c>
      <c r="B15" s="27" t="s">
        <v>80</v>
      </c>
      <c r="C15" s="28" t="s">
        <v>14</v>
      </c>
      <c r="D15" s="29">
        <v>148</v>
      </c>
      <c r="E15" s="29"/>
      <c r="F15" s="25">
        <f t="shared" si="0"/>
        <v>0</v>
      </c>
      <c r="G15" s="29"/>
      <c r="H15" s="25">
        <f t="shared" si="1"/>
        <v>0</v>
      </c>
      <c r="I15" s="29"/>
      <c r="J15" s="25">
        <f t="shared" si="2"/>
        <v>0</v>
      </c>
      <c r="K15" s="25">
        <f t="shared" si="3"/>
        <v>0</v>
      </c>
    </row>
    <row r="16" spans="1:11" ht="30" x14ac:dyDescent="0.25">
      <c r="A16" s="5">
        <v>8</v>
      </c>
      <c r="B16" s="27" t="s">
        <v>72</v>
      </c>
      <c r="C16" s="24" t="s">
        <v>8</v>
      </c>
      <c r="D16" s="25">
        <v>22</v>
      </c>
      <c r="E16" s="25"/>
      <c r="F16" s="25">
        <f t="shared" si="0"/>
        <v>0</v>
      </c>
      <c r="G16" s="25"/>
      <c r="H16" s="25">
        <f t="shared" si="1"/>
        <v>0</v>
      </c>
      <c r="I16" s="25"/>
      <c r="J16" s="25">
        <f t="shared" si="2"/>
        <v>0</v>
      </c>
      <c r="K16" s="25">
        <f t="shared" si="3"/>
        <v>0</v>
      </c>
    </row>
    <row r="17" spans="1:11" ht="18" x14ac:dyDescent="0.25">
      <c r="A17" s="5"/>
      <c r="B17" s="26" t="s">
        <v>44</v>
      </c>
      <c r="C17" s="28"/>
      <c r="D17" s="29"/>
      <c r="E17" s="29"/>
      <c r="F17" s="25">
        <f t="shared" si="0"/>
        <v>0</v>
      </c>
      <c r="G17" s="29"/>
      <c r="H17" s="25">
        <f t="shared" si="1"/>
        <v>0</v>
      </c>
      <c r="I17" s="29"/>
      <c r="J17" s="25">
        <f t="shared" si="2"/>
        <v>0</v>
      </c>
      <c r="K17" s="25">
        <f t="shared" si="3"/>
        <v>0</v>
      </c>
    </row>
    <row r="18" spans="1:11" ht="30" x14ac:dyDescent="0.25">
      <c r="A18" s="5">
        <v>1</v>
      </c>
      <c r="B18" s="30" t="s">
        <v>85</v>
      </c>
      <c r="C18" s="28" t="s">
        <v>9</v>
      </c>
      <c r="D18" s="29">
        <v>14</v>
      </c>
      <c r="E18" s="29"/>
      <c r="F18" s="25">
        <f t="shared" si="0"/>
        <v>0</v>
      </c>
      <c r="G18" s="29"/>
      <c r="H18" s="25">
        <f t="shared" si="1"/>
        <v>0</v>
      </c>
      <c r="I18" s="29"/>
      <c r="J18" s="25">
        <f t="shared" si="2"/>
        <v>0</v>
      </c>
      <c r="K18" s="25">
        <f t="shared" si="3"/>
        <v>0</v>
      </c>
    </row>
    <row r="19" spans="1:11" ht="18" x14ac:dyDescent="0.25">
      <c r="A19" s="5"/>
      <c r="B19" s="33" t="s">
        <v>84</v>
      </c>
      <c r="C19" s="28" t="s">
        <v>9</v>
      </c>
      <c r="D19" s="29">
        <v>53</v>
      </c>
      <c r="E19" s="29"/>
      <c r="F19" s="25">
        <f t="shared" si="0"/>
        <v>0</v>
      </c>
      <c r="G19" s="29"/>
      <c r="H19" s="25">
        <f t="shared" si="1"/>
        <v>0</v>
      </c>
      <c r="I19" s="29"/>
      <c r="J19" s="25">
        <f t="shared" si="2"/>
        <v>0</v>
      </c>
      <c r="K19" s="25">
        <f t="shared" si="3"/>
        <v>0</v>
      </c>
    </row>
    <row r="20" spans="1:11" ht="18" x14ac:dyDescent="0.25">
      <c r="A20" s="5"/>
      <c r="B20" s="33" t="s">
        <v>86</v>
      </c>
      <c r="C20" s="31" t="s">
        <v>14</v>
      </c>
      <c r="D20" s="32">
        <v>0.7</v>
      </c>
      <c r="E20" s="31"/>
      <c r="F20" s="25">
        <f t="shared" si="0"/>
        <v>0</v>
      </c>
      <c r="G20" s="31"/>
      <c r="H20" s="25">
        <f t="shared" si="1"/>
        <v>0</v>
      </c>
      <c r="I20" s="31"/>
      <c r="J20" s="25">
        <f t="shared" si="2"/>
        <v>0</v>
      </c>
      <c r="K20" s="25">
        <f t="shared" si="3"/>
        <v>0</v>
      </c>
    </row>
    <row r="21" spans="1:11" ht="18" x14ac:dyDescent="0.25">
      <c r="A21" s="5"/>
      <c r="B21" s="33" t="s">
        <v>65</v>
      </c>
      <c r="C21" s="28" t="s">
        <v>45</v>
      </c>
      <c r="D21" s="29">
        <v>7</v>
      </c>
      <c r="E21" s="29"/>
      <c r="F21" s="25">
        <f t="shared" si="0"/>
        <v>0</v>
      </c>
      <c r="G21" s="29"/>
      <c r="H21" s="25">
        <f t="shared" si="1"/>
        <v>0</v>
      </c>
      <c r="I21" s="29"/>
      <c r="J21" s="25">
        <f t="shared" si="2"/>
        <v>0</v>
      </c>
      <c r="K21" s="25">
        <f t="shared" si="3"/>
        <v>0</v>
      </c>
    </row>
    <row r="22" spans="1:11" ht="18" x14ac:dyDescent="0.25">
      <c r="A22" s="5"/>
      <c r="B22" s="33" t="s">
        <v>66</v>
      </c>
      <c r="C22" s="28" t="s">
        <v>10</v>
      </c>
      <c r="D22" s="29">
        <v>5</v>
      </c>
      <c r="E22" s="29"/>
      <c r="F22" s="25">
        <f t="shared" si="0"/>
        <v>0</v>
      </c>
      <c r="G22" s="29"/>
      <c r="H22" s="25">
        <f t="shared" si="1"/>
        <v>0</v>
      </c>
      <c r="I22" s="29"/>
      <c r="J22" s="25">
        <f t="shared" si="2"/>
        <v>0</v>
      </c>
      <c r="K22" s="25">
        <f t="shared" si="3"/>
        <v>0</v>
      </c>
    </row>
    <row r="23" spans="1:11" ht="18" x14ac:dyDescent="0.25">
      <c r="A23" s="5"/>
      <c r="B23" s="33" t="s">
        <v>87</v>
      </c>
      <c r="C23" s="28" t="s">
        <v>10</v>
      </c>
      <c r="D23" s="29">
        <v>10</v>
      </c>
      <c r="E23" s="29"/>
      <c r="F23" s="25">
        <f t="shared" ref="F23" si="8">E23*D23</f>
        <v>0</v>
      </c>
      <c r="G23" s="29"/>
      <c r="H23" s="25">
        <f t="shared" ref="H23" si="9">G23*D23</f>
        <v>0</v>
      </c>
      <c r="I23" s="29"/>
      <c r="J23" s="25">
        <f t="shared" ref="J23" si="10">I23*D23</f>
        <v>0</v>
      </c>
      <c r="K23" s="25">
        <f t="shared" ref="K23" si="11">J23+H23+F23</f>
        <v>0</v>
      </c>
    </row>
    <row r="24" spans="1:11" ht="18" x14ac:dyDescent="0.25">
      <c r="A24" s="5"/>
      <c r="B24" s="34" t="s">
        <v>12</v>
      </c>
      <c r="C24" s="28" t="s">
        <v>33</v>
      </c>
      <c r="D24" s="35">
        <v>1</v>
      </c>
      <c r="E24" s="35"/>
      <c r="F24" s="25">
        <f t="shared" si="0"/>
        <v>0</v>
      </c>
      <c r="G24" s="35"/>
      <c r="H24" s="25">
        <f t="shared" si="1"/>
        <v>0</v>
      </c>
      <c r="I24" s="35"/>
      <c r="J24" s="25">
        <f t="shared" si="2"/>
        <v>0</v>
      </c>
      <c r="K24" s="25">
        <f t="shared" si="3"/>
        <v>0</v>
      </c>
    </row>
    <row r="25" spans="1:11" ht="30" x14ac:dyDescent="0.25">
      <c r="A25" s="5">
        <v>3</v>
      </c>
      <c r="B25" s="36" t="s">
        <v>88</v>
      </c>
      <c r="C25" s="28" t="s">
        <v>81</v>
      </c>
      <c r="D25" s="29">
        <v>148</v>
      </c>
      <c r="E25" s="29"/>
      <c r="F25" s="25">
        <f t="shared" si="0"/>
        <v>0</v>
      </c>
      <c r="G25" s="29"/>
      <c r="H25" s="25">
        <f t="shared" si="1"/>
        <v>0</v>
      </c>
      <c r="I25" s="29"/>
      <c r="J25" s="25">
        <f t="shared" si="2"/>
        <v>0</v>
      </c>
      <c r="K25" s="25">
        <f t="shared" si="3"/>
        <v>0</v>
      </c>
    </row>
    <row r="26" spans="1:11" ht="18" x14ac:dyDescent="0.25">
      <c r="A26" s="5"/>
      <c r="B26" s="34" t="s">
        <v>82</v>
      </c>
      <c r="C26" s="28" t="s">
        <v>8</v>
      </c>
      <c r="D26" s="35">
        <f>D25*0.04*0.414</f>
        <v>2.4508799999999997</v>
      </c>
      <c r="E26" s="35"/>
      <c r="F26" s="25">
        <f t="shared" si="0"/>
        <v>0</v>
      </c>
      <c r="G26" s="35"/>
      <c r="H26" s="25">
        <f t="shared" si="1"/>
        <v>0</v>
      </c>
      <c r="I26" s="35"/>
      <c r="J26" s="25">
        <f t="shared" si="2"/>
        <v>0</v>
      </c>
      <c r="K26" s="25">
        <f t="shared" si="3"/>
        <v>0</v>
      </c>
    </row>
    <row r="27" spans="1:11" ht="18" x14ac:dyDescent="0.25">
      <c r="A27" s="5"/>
      <c r="B27" s="34" t="s">
        <v>89</v>
      </c>
      <c r="C27" s="28" t="s">
        <v>83</v>
      </c>
      <c r="D27" s="35">
        <f>D25*0.04*1.2</f>
        <v>7.1040000000000001</v>
      </c>
      <c r="E27" s="35"/>
      <c r="F27" s="25">
        <f t="shared" si="0"/>
        <v>0</v>
      </c>
      <c r="G27" s="35"/>
      <c r="H27" s="25">
        <f t="shared" si="1"/>
        <v>0</v>
      </c>
      <c r="I27" s="35"/>
      <c r="J27" s="25">
        <f t="shared" si="2"/>
        <v>0</v>
      </c>
      <c r="K27" s="25">
        <f t="shared" si="3"/>
        <v>0</v>
      </c>
    </row>
    <row r="28" spans="1:11" ht="18" x14ac:dyDescent="0.25">
      <c r="A28" s="5"/>
      <c r="B28" s="34" t="s">
        <v>12</v>
      </c>
      <c r="C28" s="28" t="s">
        <v>33</v>
      </c>
      <c r="D28" s="35">
        <v>1</v>
      </c>
      <c r="E28" s="35"/>
      <c r="F28" s="25">
        <f t="shared" si="0"/>
        <v>0</v>
      </c>
      <c r="G28" s="35"/>
      <c r="H28" s="25">
        <f t="shared" si="1"/>
        <v>0</v>
      </c>
      <c r="I28" s="35"/>
      <c r="J28" s="25">
        <f t="shared" si="2"/>
        <v>0</v>
      </c>
      <c r="K28" s="25">
        <f t="shared" si="3"/>
        <v>0</v>
      </c>
    </row>
    <row r="29" spans="1:11" ht="18" x14ac:dyDescent="0.25">
      <c r="A29" s="5">
        <v>4</v>
      </c>
      <c r="B29" s="37" t="s">
        <v>90</v>
      </c>
      <c r="C29" s="28" t="s">
        <v>14</v>
      </c>
      <c r="D29" s="29">
        <v>110</v>
      </c>
      <c r="E29" s="29"/>
      <c r="F29" s="25">
        <f t="shared" si="0"/>
        <v>0</v>
      </c>
      <c r="G29" s="29"/>
      <c r="H29" s="25">
        <f t="shared" si="1"/>
        <v>0</v>
      </c>
      <c r="I29" s="29"/>
      <c r="J29" s="25">
        <f t="shared" si="2"/>
        <v>0</v>
      </c>
      <c r="K29" s="25">
        <f t="shared" si="3"/>
        <v>0</v>
      </c>
    </row>
    <row r="30" spans="1:11" ht="18" x14ac:dyDescent="0.25">
      <c r="A30" s="5"/>
      <c r="B30" s="38" t="s">
        <v>67</v>
      </c>
      <c r="C30" s="39" t="s">
        <v>14</v>
      </c>
      <c r="D30" s="35">
        <v>84</v>
      </c>
      <c r="E30" s="35"/>
      <c r="F30" s="25">
        <f t="shared" si="0"/>
        <v>0</v>
      </c>
      <c r="G30" s="35"/>
      <c r="H30" s="25">
        <f t="shared" si="1"/>
        <v>0</v>
      </c>
      <c r="I30" s="35"/>
      <c r="J30" s="25">
        <f t="shared" si="2"/>
        <v>0</v>
      </c>
      <c r="K30" s="25">
        <f t="shared" si="3"/>
        <v>0</v>
      </c>
    </row>
    <row r="31" spans="1:11" ht="18" x14ac:dyDescent="0.25">
      <c r="A31" s="5"/>
      <c r="B31" s="38" t="s">
        <v>68</v>
      </c>
      <c r="C31" s="39" t="s">
        <v>14</v>
      </c>
      <c r="D31" s="35">
        <v>138</v>
      </c>
      <c r="E31" s="35"/>
      <c r="F31" s="25">
        <f t="shared" si="0"/>
        <v>0</v>
      </c>
      <c r="G31" s="35"/>
      <c r="H31" s="25">
        <f t="shared" ref="H31:H79" si="12">G31*D31</f>
        <v>0</v>
      </c>
      <c r="I31" s="35"/>
      <c r="J31" s="25">
        <f t="shared" ref="J31:J79" si="13">I31*D31</f>
        <v>0</v>
      </c>
      <c r="K31" s="25">
        <f t="shared" ref="K31:K79" si="14">J31+H31+F31</f>
        <v>0</v>
      </c>
    </row>
    <row r="32" spans="1:11" ht="18" x14ac:dyDescent="0.25">
      <c r="A32" s="5"/>
      <c r="B32" s="40" t="s">
        <v>61</v>
      </c>
      <c r="C32" s="39" t="s">
        <v>14</v>
      </c>
      <c r="D32" s="35">
        <v>110</v>
      </c>
      <c r="E32" s="35"/>
      <c r="F32" s="25">
        <f t="shared" si="0"/>
        <v>0</v>
      </c>
      <c r="G32" s="35"/>
      <c r="H32" s="25">
        <f t="shared" si="12"/>
        <v>0</v>
      </c>
      <c r="I32" s="35"/>
      <c r="J32" s="25">
        <f t="shared" si="13"/>
        <v>0</v>
      </c>
      <c r="K32" s="25">
        <f t="shared" si="14"/>
        <v>0</v>
      </c>
    </row>
    <row r="33" spans="1:11" ht="18" x14ac:dyDescent="0.25">
      <c r="A33" s="5"/>
      <c r="B33" s="41" t="s">
        <v>62</v>
      </c>
      <c r="C33" s="39" t="s">
        <v>14</v>
      </c>
      <c r="D33" s="35">
        <v>110</v>
      </c>
      <c r="E33" s="35"/>
      <c r="F33" s="25">
        <f t="shared" si="0"/>
        <v>0</v>
      </c>
      <c r="G33" s="35"/>
      <c r="H33" s="25">
        <f t="shared" si="12"/>
        <v>0</v>
      </c>
      <c r="I33" s="35"/>
      <c r="J33" s="25">
        <f t="shared" si="13"/>
        <v>0</v>
      </c>
      <c r="K33" s="25">
        <f t="shared" si="14"/>
        <v>0</v>
      </c>
    </row>
    <row r="34" spans="1:11" ht="18" x14ac:dyDescent="0.25">
      <c r="A34" s="5"/>
      <c r="B34" s="42" t="s">
        <v>15</v>
      </c>
      <c r="C34" s="32" t="s">
        <v>13</v>
      </c>
      <c r="D34" s="25">
        <v>1</v>
      </c>
      <c r="E34" s="25"/>
      <c r="F34" s="25">
        <f t="shared" ref="F34:F79" si="15">E34*D34</f>
        <v>0</v>
      </c>
      <c r="G34" s="25"/>
      <c r="H34" s="25">
        <f t="shared" si="12"/>
        <v>0</v>
      </c>
      <c r="I34" s="25"/>
      <c r="J34" s="25">
        <f t="shared" si="13"/>
        <v>0</v>
      </c>
      <c r="K34" s="25">
        <f t="shared" si="14"/>
        <v>0</v>
      </c>
    </row>
    <row r="35" spans="1:11" ht="18" x14ac:dyDescent="0.25">
      <c r="A35" s="5">
        <v>5</v>
      </c>
      <c r="B35" s="34" t="s">
        <v>69</v>
      </c>
      <c r="C35" s="39" t="s">
        <v>14</v>
      </c>
      <c r="D35" s="35">
        <v>84</v>
      </c>
      <c r="E35" s="35"/>
      <c r="F35" s="25">
        <f t="shared" si="15"/>
        <v>0</v>
      </c>
      <c r="G35" s="35"/>
      <c r="H35" s="25">
        <f t="shared" si="12"/>
        <v>0</v>
      </c>
      <c r="I35" s="35"/>
      <c r="J35" s="25">
        <f t="shared" si="13"/>
        <v>0</v>
      </c>
      <c r="K35" s="25">
        <f t="shared" si="14"/>
        <v>0</v>
      </c>
    </row>
    <row r="36" spans="1:11" ht="18" x14ac:dyDescent="0.25">
      <c r="A36" s="5">
        <v>6</v>
      </c>
      <c r="B36" s="34" t="s">
        <v>70</v>
      </c>
      <c r="C36" s="39" t="s">
        <v>14</v>
      </c>
      <c r="D36" s="35">
        <v>15</v>
      </c>
      <c r="E36" s="35"/>
      <c r="F36" s="25">
        <f t="shared" si="15"/>
        <v>0</v>
      </c>
      <c r="G36" s="35"/>
      <c r="H36" s="25">
        <f t="shared" si="12"/>
        <v>0</v>
      </c>
      <c r="I36" s="35"/>
      <c r="J36" s="25">
        <f t="shared" si="13"/>
        <v>0</v>
      </c>
      <c r="K36" s="25">
        <f t="shared" si="14"/>
        <v>0</v>
      </c>
    </row>
    <row r="37" spans="1:11" ht="18" x14ac:dyDescent="0.25">
      <c r="A37" s="5">
        <v>7</v>
      </c>
      <c r="B37" s="42" t="s">
        <v>46</v>
      </c>
      <c r="C37" s="32" t="s">
        <v>14</v>
      </c>
      <c r="D37" s="25">
        <v>34</v>
      </c>
      <c r="E37" s="25"/>
      <c r="F37" s="25">
        <f t="shared" si="15"/>
        <v>0</v>
      </c>
      <c r="G37" s="25"/>
      <c r="H37" s="25">
        <f t="shared" si="12"/>
        <v>0</v>
      </c>
      <c r="I37" s="25"/>
      <c r="J37" s="25">
        <f t="shared" si="13"/>
        <v>0</v>
      </c>
      <c r="K37" s="25">
        <f t="shared" si="14"/>
        <v>0</v>
      </c>
    </row>
    <row r="38" spans="1:11" ht="18" x14ac:dyDescent="0.25">
      <c r="A38" s="5"/>
      <c r="B38" s="42" t="s">
        <v>71</v>
      </c>
      <c r="C38" s="32" t="s">
        <v>14</v>
      </c>
      <c r="D38" s="25">
        <f>D37*1.02</f>
        <v>34.68</v>
      </c>
      <c r="E38" s="25"/>
      <c r="F38" s="25">
        <f t="shared" si="15"/>
        <v>0</v>
      </c>
      <c r="G38" s="25"/>
      <c r="H38" s="25">
        <f t="shared" si="12"/>
        <v>0</v>
      </c>
      <c r="I38" s="25"/>
      <c r="J38" s="25">
        <f t="shared" si="13"/>
        <v>0</v>
      </c>
      <c r="K38" s="25">
        <f t="shared" si="14"/>
        <v>0</v>
      </c>
    </row>
    <row r="39" spans="1:11" ht="18" x14ac:dyDescent="0.25">
      <c r="A39" s="5"/>
      <c r="B39" s="34" t="s">
        <v>48</v>
      </c>
      <c r="C39" s="39" t="s">
        <v>14</v>
      </c>
      <c r="D39" s="35">
        <f>D35*1.02</f>
        <v>85.68</v>
      </c>
      <c r="E39" s="35"/>
      <c r="F39" s="25">
        <f t="shared" si="15"/>
        <v>0</v>
      </c>
      <c r="G39" s="35"/>
      <c r="H39" s="25">
        <f t="shared" si="12"/>
        <v>0</v>
      </c>
      <c r="I39" s="35"/>
      <c r="J39" s="25">
        <f t="shared" si="13"/>
        <v>0</v>
      </c>
      <c r="K39" s="25">
        <f t="shared" si="14"/>
        <v>0</v>
      </c>
    </row>
    <row r="40" spans="1:11" ht="18" x14ac:dyDescent="0.25">
      <c r="A40" s="5"/>
      <c r="B40" s="34" t="s">
        <v>49</v>
      </c>
      <c r="C40" s="39" t="s">
        <v>14</v>
      </c>
      <c r="D40" s="35">
        <f>D36*1.02</f>
        <v>15.3</v>
      </c>
      <c r="E40" s="35"/>
      <c r="F40" s="25">
        <f t="shared" si="15"/>
        <v>0</v>
      </c>
      <c r="G40" s="35"/>
      <c r="H40" s="25">
        <f t="shared" si="12"/>
        <v>0</v>
      </c>
      <c r="I40" s="35"/>
      <c r="J40" s="25">
        <f t="shared" si="13"/>
        <v>0</v>
      </c>
      <c r="K40" s="25">
        <f t="shared" si="14"/>
        <v>0</v>
      </c>
    </row>
    <row r="41" spans="1:11" ht="18" x14ac:dyDescent="0.25">
      <c r="A41" s="5"/>
      <c r="B41" s="42" t="s">
        <v>47</v>
      </c>
      <c r="C41" s="32" t="s">
        <v>10</v>
      </c>
      <c r="D41" s="25">
        <f>D35+D36+D37*6</f>
        <v>303</v>
      </c>
      <c r="E41" s="25"/>
      <c r="F41" s="25">
        <f t="shared" si="15"/>
        <v>0</v>
      </c>
      <c r="G41" s="25"/>
      <c r="H41" s="25">
        <f t="shared" si="12"/>
        <v>0</v>
      </c>
      <c r="I41" s="25"/>
      <c r="J41" s="25">
        <f t="shared" si="13"/>
        <v>0</v>
      </c>
      <c r="K41" s="25">
        <f t="shared" si="14"/>
        <v>0</v>
      </c>
    </row>
    <row r="42" spans="1:11" ht="18" x14ac:dyDescent="0.25">
      <c r="A42" s="5"/>
      <c r="B42" s="42" t="s">
        <v>73</v>
      </c>
      <c r="C42" s="32" t="s">
        <v>10</v>
      </c>
      <c r="D42" s="25">
        <v>5</v>
      </c>
      <c r="E42" s="25"/>
      <c r="F42" s="25">
        <f t="shared" si="15"/>
        <v>0</v>
      </c>
      <c r="G42" s="25"/>
      <c r="H42" s="25">
        <f t="shared" si="12"/>
        <v>0</v>
      </c>
      <c r="I42" s="25"/>
      <c r="J42" s="25">
        <f t="shared" si="13"/>
        <v>0</v>
      </c>
      <c r="K42" s="25">
        <f t="shared" si="14"/>
        <v>0</v>
      </c>
    </row>
    <row r="43" spans="1:11" ht="18" x14ac:dyDescent="0.25">
      <c r="A43" s="5"/>
      <c r="B43" s="42" t="s">
        <v>15</v>
      </c>
      <c r="C43" s="32" t="s">
        <v>13</v>
      </c>
      <c r="D43" s="25">
        <v>1</v>
      </c>
      <c r="E43" s="25"/>
      <c r="F43" s="25">
        <f t="shared" si="15"/>
        <v>0</v>
      </c>
      <c r="G43" s="25"/>
      <c r="H43" s="25">
        <f t="shared" si="12"/>
        <v>0</v>
      </c>
      <c r="I43" s="25"/>
      <c r="J43" s="25">
        <f t="shared" si="13"/>
        <v>0</v>
      </c>
      <c r="K43" s="25">
        <f t="shared" si="14"/>
        <v>0</v>
      </c>
    </row>
    <row r="44" spans="1:11" ht="30" x14ac:dyDescent="0.25">
      <c r="A44" s="5">
        <v>8</v>
      </c>
      <c r="B44" s="37" t="s">
        <v>57</v>
      </c>
      <c r="C44" s="28" t="s">
        <v>14</v>
      </c>
      <c r="D44" s="29">
        <v>136</v>
      </c>
      <c r="E44" s="29"/>
      <c r="F44" s="25">
        <f t="shared" si="15"/>
        <v>0</v>
      </c>
      <c r="G44" s="29"/>
      <c r="H44" s="25">
        <f t="shared" si="12"/>
        <v>0</v>
      </c>
      <c r="I44" s="29"/>
      <c r="J44" s="25">
        <f t="shared" si="13"/>
        <v>0</v>
      </c>
      <c r="K44" s="25">
        <f t="shared" si="14"/>
        <v>0</v>
      </c>
    </row>
    <row r="45" spans="1:11" ht="18" x14ac:dyDescent="0.25">
      <c r="A45" s="5"/>
      <c r="B45" s="40" t="s">
        <v>92</v>
      </c>
      <c r="C45" s="39" t="s">
        <v>10</v>
      </c>
      <c r="D45" s="35">
        <f>D44*4</f>
        <v>544</v>
      </c>
      <c r="E45" s="35"/>
      <c r="F45" s="25">
        <f t="shared" si="15"/>
        <v>0</v>
      </c>
      <c r="G45" s="35"/>
      <c r="H45" s="25">
        <f t="shared" si="12"/>
        <v>0</v>
      </c>
      <c r="I45" s="35"/>
      <c r="J45" s="25">
        <f t="shared" si="13"/>
        <v>0</v>
      </c>
      <c r="K45" s="25">
        <f t="shared" si="14"/>
        <v>0</v>
      </c>
    </row>
    <row r="46" spans="1:11" ht="18" x14ac:dyDescent="0.25">
      <c r="A46" s="5"/>
      <c r="B46" s="40" t="s">
        <v>15</v>
      </c>
      <c r="C46" s="39" t="s">
        <v>13</v>
      </c>
      <c r="D46" s="35">
        <v>1</v>
      </c>
      <c r="E46" s="35"/>
      <c r="F46" s="25">
        <f t="shared" si="15"/>
        <v>0</v>
      </c>
      <c r="G46" s="35"/>
      <c r="H46" s="25">
        <f t="shared" si="12"/>
        <v>0</v>
      </c>
      <c r="I46" s="35"/>
      <c r="J46" s="25">
        <f t="shared" si="13"/>
        <v>0</v>
      </c>
      <c r="K46" s="25">
        <f t="shared" si="14"/>
        <v>0</v>
      </c>
    </row>
    <row r="47" spans="1:11" ht="30" x14ac:dyDescent="0.25">
      <c r="A47" s="5">
        <v>9</v>
      </c>
      <c r="B47" s="37" t="s">
        <v>58</v>
      </c>
      <c r="C47" s="28" t="s">
        <v>14</v>
      </c>
      <c r="D47" s="29">
        <v>136</v>
      </c>
      <c r="E47" s="29"/>
      <c r="F47" s="25">
        <f t="shared" si="15"/>
        <v>0</v>
      </c>
      <c r="G47" s="29"/>
      <c r="H47" s="25">
        <f t="shared" si="12"/>
        <v>0</v>
      </c>
      <c r="I47" s="29"/>
      <c r="J47" s="25">
        <f t="shared" si="13"/>
        <v>0</v>
      </c>
      <c r="K47" s="25">
        <f t="shared" si="14"/>
        <v>0</v>
      </c>
    </row>
    <row r="48" spans="1:11" ht="18" x14ac:dyDescent="0.25">
      <c r="A48" s="5"/>
      <c r="B48" s="41" t="s">
        <v>93</v>
      </c>
      <c r="C48" s="39" t="s">
        <v>14</v>
      </c>
      <c r="D48" s="35">
        <f>D47*1.3</f>
        <v>176.8</v>
      </c>
      <c r="E48" s="35"/>
      <c r="F48" s="25">
        <f t="shared" si="15"/>
        <v>0</v>
      </c>
      <c r="G48" s="35"/>
      <c r="H48" s="25">
        <f t="shared" si="12"/>
        <v>0</v>
      </c>
      <c r="I48" s="35"/>
      <c r="J48" s="25">
        <f t="shared" si="13"/>
        <v>0</v>
      </c>
      <c r="K48" s="25">
        <f t="shared" si="14"/>
        <v>0</v>
      </c>
    </row>
    <row r="49" spans="1:11" ht="18" x14ac:dyDescent="0.25">
      <c r="A49" s="5"/>
      <c r="B49" s="40" t="s">
        <v>59</v>
      </c>
      <c r="C49" s="39" t="s">
        <v>10</v>
      </c>
      <c r="D49" s="35">
        <f>D47*0.42</f>
        <v>57.12</v>
      </c>
      <c r="E49" s="35"/>
      <c r="F49" s="25">
        <f t="shared" si="15"/>
        <v>0</v>
      </c>
      <c r="G49" s="35"/>
      <c r="H49" s="25">
        <f t="shared" si="12"/>
        <v>0</v>
      </c>
      <c r="I49" s="35"/>
      <c r="J49" s="25">
        <f t="shared" si="13"/>
        <v>0</v>
      </c>
      <c r="K49" s="25">
        <f t="shared" si="14"/>
        <v>0</v>
      </c>
    </row>
    <row r="50" spans="1:11" ht="18" x14ac:dyDescent="0.25">
      <c r="A50" s="5"/>
      <c r="B50" s="40" t="s">
        <v>60</v>
      </c>
      <c r="C50" s="39" t="s">
        <v>10</v>
      </c>
      <c r="D50" s="35">
        <f>D47*0.35</f>
        <v>47.599999999999994</v>
      </c>
      <c r="E50" s="35"/>
      <c r="F50" s="25">
        <f t="shared" si="15"/>
        <v>0</v>
      </c>
      <c r="G50" s="35"/>
      <c r="H50" s="25">
        <f t="shared" si="12"/>
        <v>0</v>
      </c>
      <c r="I50" s="35"/>
      <c r="J50" s="25">
        <f t="shared" si="13"/>
        <v>0</v>
      </c>
      <c r="K50" s="25">
        <f t="shared" si="14"/>
        <v>0</v>
      </c>
    </row>
    <row r="51" spans="1:11" ht="18" x14ac:dyDescent="0.25">
      <c r="A51" s="5"/>
      <c r="B51" s="40" t="s">
        <v>15</v>
      </c>
      <c r="C51" s="39" t="s">
        <v>13</v>
      </c>
      <c r="D51" s="35">
        <v>1</v>
      </c>
      <c r="E51" s="35"/>
      <c r="F51" s="25">
        <f t="shared" si="15"/>
        <v>0</v>
      </c>
      <c r="G51" s="35"/>
      <c r="H51" s="25">
        <f t="shared" si="12"/>
        <v>0</v>
      </c>
      <c r="I51" s="35"/>
      <c r="J51" s="25">
        <f t="shared" si="13"/>
        <v>0</v>
      </c>
      <c r="K51" s="25">
        <f t="shared" si="14"/>
        <v>0</v>
      </c>
    </row>
    <row r="52" spans="1:11" ht="30" x14ac:dyDescent="0.25">
      <c r="A52" s="2">
        <v>10</v>
      </c>
      <c r="B52" s="43" t="s">
        <v>94</v>
      </c>
      <c r="C52" s="44" t="s">
        <v>18</v>
      </c>
      <c r="D52" s="45">
        <v>7</v>
      </c>
      <c r="E52" s="45"/>
      <c r="F52" s="25">
        <f t="shared" si="15"/>
        <v>0</v>
      </c>
      <c r="G52" s="45"/>
      <c r="H52" s="25">
        <f t="shared" si="12"/>
        <v>0</v>
      </c>
      <c r="I52" s="44"/>
      <c r="J52" s="25">
        <f t="shared" si="13"/>
        <v>0</v>
      </c>
      <c r="K52" s="25">
        <f t="shared" si="14"/>
        <v>0</v>
      </c>
    </row>
    <row r="53" spans="1:11" ht="30" x14ac:dyDescent="0.25">
      <c r="A53" s="2">
        <v>11</v>
      </c>
      <c r="B53" s="43" t="s">
        <v>95</v>
      </c>
      <c r="C53" s="44" t="s">
        <v>18</v>
      </c>
      <c r="D53" s="45">
        <v>4</v>
      </c>
      <c r="E53" s="45"/>
      <c r="F53" s="25">
        <f t="shared" si="15"/>
        <v>0</v>
      </c>
      <c r="G53" s="45"/>
      <c r="H53" s="25">
        <f t="shared" si="12"/>
        <v>0</v>
      </c>
      <c r="I53" s="44"/>
      <c r="J53" s="25">
        <f t="shared" si="13"/>
        <v>0</v>
      </c>
      <c r="K53" s="25">
        <f t="shared" si="14"/>
        <v>0</v>
      </c>
    </row>
    <row r="54" spans="1:11" ht="18" x14ac:dyDescent="0.25">
      <c r="A54" s="2">
        <v>12</v>
      </c>
      <c r="B54" s="46" t="s">
        <v>20</v>
      </c>
      <c r="C54" s="44" t="s">
        <v>11</v>
      </c>
      <c r="D54" s="45">
        <v>4</v>
      </c>
      <c r="E54" s="45"/>
      <c r="F54" s="25">
        <f t="shared" si="15"/>
        <v>0</v>
      </c>
      <c r="G54" s="45"/>
      <c r="H54" s="25">
        <f t="shared" si="12"/>
        <v>0</v>
      </c>
      <c r="I54" s="44"/>
      <c r="J54" s="25">
        <f t="shared" si="13"/>
        <v>0</v>
      </c>
      <c r="K54" s="25">
        <f t="shared" si="14"/>
        <v>0</v>
      </c>
    </row>
    <row r="55" spans="1:11" ht="37.5" customHeight="1" x14ac:dyDescent="0.25">
      <c r="A55" s="2">
        <v>13</v>
      </c>
      <c r="B55" s="30" t="s">
        <v>36</v>
      </c>
      <c r="C55" s="44" t="s">
        <v>9</v>
      </c>
      <c r="D55" s="45">
        <v>36</v>
      </c>
      <c r="E55" s="45"/>
      <c r="F55" s="25">
        <f t="shared" si="15"/>
        <v>0</v>
      </c>
      <c r="G55" s="45"/>
      <c r="H55" s="25">
        <f t="shared" si="12"/>
        <v>0</v>
      </c>
      <c r="I55" s="44"/>
      <c r="J55" s="25">
        <f t="shared" si="13"/>
        <v>0</v>
      </c>
      <c r="K55" s="25">
        <f t="shared" si="14"/>
        <v>0</v>
      </c>
    </row>
    <row r="56" spans="1:11" ht="18" x14ac:dyDescent="0.25">
      <c r="A56" s="2">
        <v>14</v>
      </c>
      <c r="B56" s="33" t="s">
        <v>50</v>
      </c>
      <c r="C56" s="44" t="s">
        <v>9</v>
      </c>
      <c r="D56" s="45">
        <v>36</v>
      </c>
      <c r="E56" s="45"/>
      <c r="F56" s="25">
        <f t="shared" si="15"/>
        <v>0</v>
      </c>
      <c r="G56" s="45"/>
      <c r="H56" s="25">
        <f t="shared" si="12"/>
        <v>0</v>
      </c>
      <c r="I56" s="44"/>
      <c r="J56" s="25">
        <f t="shared" si="13"/>
        <v>0</v>
      </c>
      <c r="K56" s="25">
        <f t="shared" si="14"/>
        <v>0</v>
      </c>
    </row>
    <row r="57" spans="1:11" ht="18" x14ac:dyDescent="0.25">
      <c r="A57" s="2">
        <v>15</v>
      </c>
      <c r="B57" s="33" t="s">
        <v>21</v>
      </c>
      <c r="C57" s="44" t="s">
        <v>11</v>
      </c>
      <c r="D57" s="45">
        <v>22</v>
      </c>
      <c r="E57" s="45"/>
      <c r="F57" s="25">
        <f t="shared" si="15"/>
        <v>0</v>
      </c>
      <c r="G57" s="45"/>
      <c r="H57" s="25">
        <f t="shared" si="12"/>
        <v>0</v>
      </c>
      <c r="I57" s="44"/>
      <c r="J57" s="25">
        <f t="shared" si="13"/>
        <v>0</v>
      </c>
      <c r="K57" s="25">
        <f t="shared" si="14"/>
        <v>0</v>
      </c>
    </row>
    <row r="58" spans="1:11" ht="30" x14ac:dyDescent="0.25">
      <c r="A58" s="2">
        <v>16</v>
      </c>
      <c r="B58" s="43" t="s">
        <v>37</v>
      </c>
      <c r="C58" s="44" t="s">
        <v>9</v>
      </c>
      <c r="D58" s="45">
        <v>22</v>
      </c>
      <c r="E58" s="45"/>
      <c r="F58" s="25">
        <f t="shared" si="15"/>
        <v>0</v>
      </c>
      <c r="G58" s="45"/>
      <c r="H58" s="25">
        <f t="shared" si="12"/>
        <v>0</v>
      </c>
      <c r="I58" s="44"/>
      <c r="J58" s="25">
        <f t="shared" si="13"/>
        <v>0</v>
      </c>
      <c r="K58" s="25">
        <f t="shared" si="14"/>
        <v>0</v>
      </c>
    </row>
    <row r="59" spans="1:11" ht="18" x14ac:dyDescent="0.25">
      <c r="A59" s="2">
        <v>17</v>
      </c>
      <c r="B59" s="46" t="s">
        <v>22</v>
      </c>
      <c r="C59" s="44" t="s">
        <v>11</v>
      </c>
      <c r="D59" s="45">
        <v>10</v>
      </c>
      <c r="E59" s="45"/>
      <c r="F59" s="25">
        <f t="shared" si="15"/>
        <v>0</v>
      </c>
      <c r="G59" s="45"/>
      <c r="H59" s="25">
        <f t="shared" si="12"/>
        <v>0</v>
      </c>
      <c r="I59" s="44"/>
      <c r="J59" s="25">
        <f t="shared" si="13"/>
        <v>0</v>
      </c>
      <c r="K59" s="25">
        <f t="shared" si="14"/>
        <v>0</v>
      </c>
    </row>
    <row r="60" spans="1:11" ht="18" x14ac:dyDescent="0.25">
      <c r="A60" s="2">
        <v>18</v>
      </c>
      <c r="B60" s="46" t="s">
        <v>38</v>
      </c>
      <c r="C60" s="44" t="s">
        <v>11</v>
      </c>
      <c r="D60" s="45">
        <v>4</v>
      </c>
      <c r="E60" s="45"/>
      <c r="F60" s="25">
        <f t="shared" si="15"/>
        <v>0</v>
      </c>
      <c r="G60" s="45"/>
      <c r="H60" s="25">
        <f t="shared" si="12"/>
        <v>0</v>
      </c>
      <c r="I60" s="44"/>
      <c r="J60" s="25">
        <f t="shared" si="13"/>
        <v>0</v>
      </c>
      <c r="K60" s="25">
        <f t="shared" si="14"/>
        <v>0</v>
      </c>
    </row>
    <row r="61" spans="1:11" ht="18" x14ac:dyDescent="0.25">
      <c r="A61" s="2">
        <v>19</v>
      </c>
      <c r="B61" s="43" t="s">
        <v>23</v>
      </c>
      <c r="C61" s="44" t="s">
        <v>9</v>
      </c>
      <c r="D61" s="45">
        <v>28</v>
      </c>
      <c r="E61" s="45"/>
      <c r="F61" s="25">
        <f t="shared" si="15"/>
        <v>0</v>
      </c>
      <c r="G61" s="45"/>
      <c r="H61" s="25">
        <f t="shared" si="12"/>
        <v>0</v>
      </c>
      <c r="I61" s="44"/>
      <c r="J61" s="25">
        <f t="shared" si="13"/>
        <v>0</v>
      </c>
      <c r="K61" s="25">
        <f t="shared" si="14"/>
        <v>0</v>
      </c>
    </row>
    <row r="62" spans="1:11" ht="18" x14ac:dyDescent="0.25">
      <c r="A62" s="2">
        <v>20</v>
      </c>
      <c r="B62" s="46" t="s">
        <v>24</v>
      </c>
      <c r="C62" s="44" t="s">
        <v>11</v>
      </c>
      <c r="D62" s="45">
        <v>10</v>
      </c>
      <c r="E62" s="45"/>
      <c r="F62" s="25">
        <f t="shared" si="15"/>
        <v>0</v>
      </c>
      <c r="G62" s="45"/>
      <c r="H62" s="25">
        <f t="shared" si="12"/>
        <v>0</v>
      </c>
      <c r="I62" s="44"/>
      <c r="J62" s="25">
        <f t="shared" si="13"/>
        <v>0</v>
      </c>
      <c r="K62" s="25">
        <f t="shared" si="14"/>
        <v>0</v>
      </c>
    </row>
    <row r="63" spans="1:11" ht="18" x14ac:dyDescent="0.25">
      <c r="A63" s="2">
        <v>21</v>
      </c>
      <c r="B63" s="46" t="s">
        <v>39</v>
      </c>
      <c r="C63" s="44" t="s">
        <v>11</v>
      </c>
      <c r="D63" s="45">
        <v>5</v>
      </c>
      <c r="E63" s="45"/>
      <c r="F63" s="25">
        <f t="shared" si="15"/>
        <v>0</v>
      </c>
      <c r="G63" s="45"/>
      <c r="H63" s="25">
        <f t="shared" si="12"/>
        <v>0</v>
      </c>
      <c r="I63" s="44"/>
      <c r="J63" s="25">
        <f t="shared" si="13"/>
        <v>0</v>
      </c>
      <c r="K63" s="25">
        <f t="shared" si="14"/>
        <v>0</v>
      </c>
    </row>
    <row r="64" spans="1:11" ht="18" x14ac:dyDescent="0.35">
      <c r="A64" s="4"/>
      <c r="B64" s="42" t="s">
        <v>96</v>
      </c>
      <c r="C64" s="32" t="s">
        <v>13</v>
      </c>
      <c r="D64" s="25">
        <v>1</v>
      </c>
      <c r="E64" s="25"/>
      <c r="F64" s="25">
        <f t="shared" si="15"/>
        <v>0</v>
      </c>
      <c r="G64" s="25"/>
      <c r="H64" s="25">
        <f t="shared" si="12"/>
        <v>0</v>
      </c>
      <c r="I64" s="25"/>
      <c r="J64" s="25">
        <f t="shared" si="13"/>
        <v>0</v>
      </c>
      <c r="K64" s="25">
        <f t="shared" si="14"/>
        <v>0</v>
      </c>
    </row>
    <row r="65" spans="1:11" ht="30" x14ac:dyDescent="0.25">
      <c r="A65" s="5">
        <v>22</v>
      </c>
      <c r="B65" s="47" t="s">
        <v>98</v>
      </c>
      <c r="C65" s="28" t="s">
        <v>14</v>
      </c>
      <c r="D65" s="29">
        <v>435</v>
      </c>
      <c r="E65" s="29"/>
      <c r="F65" s="25">
        <f t="shared" si="15"/>
        <v>0</v>
      </c>
      <c r="G65" s="29"/>
      <c r="H65" s="25">
        <f t="shared" si="12"/>
        <v>0</v>
      </c>
      <c r="I65" s="29"/>
      <c r="J65" s="25">
        <f t="shared" si="13"/>
        <v>0</v>
      </c>
      <c r="K65" s="25">
        <f t="shared" si="14"/>
        <v>0</v>
      </c>
    </row>
    <row r="66" spans="1:11" ht="18" x14ac:dyDescent="0.25">
      <c r="A66" s="5">
        <v>23</v>
      </c>
      <c r="B66" s="40" t="s">
        <v>74</v>
      </c>
      <c r="C66" s="39" t="s">
        <v>10</v>
      </c>
      <c r="D66" s="35">
        <f>D65*0.25</f>
        <v>108.75</v>
      </c>
      <c r="E66" s="35"/>
      <c r="F66" s="25">
        <f t="shared" si="15"/>
        <v>0</v>
      </c>
      <c r="G66" s="35"/>
      <c r="H66" s="25">
        <f t="shared" si="12"/>
        <v>0</v>
      </c>
      <c r="I66" s="35"/>
      <c r="J66" s="25">
        <f t="shared" si="13"/>
        <v>0</v>
      </c>
      <c r="K66" s="25">
        <f t="shared" si="14"/>
        <v>0</v>
      </c>
    </row>
    <row r="67" spans="1:11" ht="18" x14ac:dyDescent="0.25">
      <c r="A67" s="5">
        <v>24</v>
      </c>
      <c r="B67" s="40" t="s">
        <v>63</v>
      </c>
      <c r="C67" s="39" t="s">
        <v>10</v>
      </c>
      <c r="D67" s="35">
        <f>D65*0.4</f>
        <v>174</v>
      </c>
      <c r="E67" s="35"/>
      <c r="F67" s="25">
        <f t="shared" si="15"/>
        <v>0</v>
      </c>
      <c r="G67" s="35"/>
      <c r="H67" s="25">
        <f t="shared" si="12"/>
        <v>0</v>
      </c>
      <c r="I67" s="35"/>
      <c r="J67" s="25">
        <f t="shared" si="13"/>
        <v>0</v>
      </c>
      <c r="K67" s="25">
        <f t="shared" si="14"/>
        <v>0</v>
      </c>
    </row>
    <row r="68" spans="1:11" ht="18" x14ac:dyDescent="0.25">
      <c r="A68" s="5">
        <v>25</v>
      </c>
      <c r="B68" s="40" t="s">
        <v>109</v>
      </c>
      <c r="C68" s="39" t="s">
        <v>14</v>
      </c>
      <c r="D68" s="35">
        <f>D65*0.009</f>
        <v>3.9149999999999996</v>
      </c>
      <c r="E68" s="35"/>
      <c r="F68" s="25">
        <f t="shared" si="15"/>
        <v>0</v>
      </c>
      <c r="G68" s="35"/>
      <c r="H68" s="25">
        <f t="shared" si="12"/>
        <v>0</v>
      </c>
      <c r="I68" s="35"/>
      <c r="J68" s="25">
        <f t="shared" si="13"/>
        <v>0</v>
      </c>
      <c r="K68" s="25">
        <f t="shared" si="14"/>
        <v>0</v>
      </c>
    </row>
    <row r="69" spans="1:11" ht="18" x14ac:dyDescent="0.25">
      <c r="A69" s="5">
        <v>26</v>
      </c>
      <c r="B69" s="40" t="s">
        <v>31</v>
      </c>
      <c r="C69" s="39" t="s">
        <v>9</v>
      </c>
      <c r="D69" s="35">
        <v>550</v>
      </c>
      <c r="E69" s="35"/>
      <c r="F69" s="25">
        <f t="shared" si="15"/>
        <v>0</v>
      </c>
      <c r="G69" s="35"/>
      <c r="H69" s="25">
        <f t="shared" si="12"/>
        <v>0</v>
      </c>
      <c r="I69" s="35"/>
      <c r="J69" s="25">
        <f t="shared" si="13"/>
        <v>0</v>
      </c>
      <c r="K69" s="25">
        <f t="shared" si="14"/>
        <v>0</v>
      </c>
    </row>
    <row r="70" spans="1:11" ht="18" x14ac:dyDescent="0.25">
      <c r="A70" s="5">
        <v>27</v>
      </c>
      <c r="B70" s="40" t="s">
        <v>32</v>
      </c>
      <c r="C70" s="39" t="s">
        <v>9</v>
      </c>
      <c r="D70" s="35">
        <v>250</v>
      </c>
      <c r="E70" s="35"/>
      <c r="F70" s="25">
        <f t="shared" si="15"/>
        <v>0</v>
      </c>
      <c r="G70" s="35"/>
      <c r="H70" s="25">
        <f t="shared" si="12"/>
        <v>0</v>
      </c>
      <c r="I70" s="35"/>
      <c r="J70" s="25">
        <f t="shared" si="13"/>
        <v>0</v>
      </c>
      <c r="K70" s="25">
        <f t="shared" si="14"/>
        <v>0</v>
      </c>
    </row>
    <row r="71" spans="1:11" ht="18" x14ac:dyDescent="0.25">
      <c r="A71" s="5"/>
      <c r="B71" s="40" t="s">
        <v>15</v>
      </c>
      <c r="C71" s="39" t="s">
        <v>13</v>
      </c>
      <c r="D71" s="35">
        <v>1</v>
      </c>
      <c r="E71" s="35"/>
      <c r="F71" s="25">
        <f t="shared" si="15"/>
        <v>0</v>
      </c>
      <c r="G71" s="35"/>
      <c r="H71" s="25">
        <f t="shared" si="12"/>
        <v>0</v>
      </c>
      <c r="I71" s="35"/>
      <c r="J71" s="25">
        <f t="shared" si="13"/>
        <v>0</v>
      </c>
      <c r="K71" s="25">
        <f t="shared" si="14"/>
        <v>0</v>
      </c>
    </row>
    <row r="72" spans="1:11" ht="18" x14ac:dyDescent="0.25">
      <c r="A72" s="5">
        <v>28</v>
      </c>
      <c r="B72" s="43" t="s">
        <v>97</v>
      </c>
      <c r="C72" s="44" t="s">
        <v>11</v>
      </c>
      <c r="D72" s="45">
        <v>10</v>
      </c>
      <c r="E72" s="25"/>
      <c r="F72" s="25">
        <f t="shared" si="15"/>
        <v>0</v>
      </c>
      <c r="G72" s="45"/>
      <c r="H72" s="25">
        <f t="shared" si="12"/>
        <v>0</v>
      </c>
      <c r="I72" s="44"/>
      <c r="J72" s="25">
        <f t="shared" si="13"/>
        <v>0</v>
      </c>
      <c r="K72" s="25">
        <f t="shared" si="14"/>
        <v>0</v>
      </c>
    </row>
    <row r="73" spans="1:11" ht="18" x14ac:dyDescent="0.25">
      <c r="A73" s="5">
        <v>29</v>
      </c>
      <c r="B73" s="46" t="s">
        <v>16</v>
      </c>
      <c r="C73" s="44" t="s">
        <v>11</v>
      </c>
      <c r="D73" s="45">
        <v>9</v>
      </c>
      <c r="E73" s="25"/>
      <c r="F73" s="25">
        <f t="shared" si="15"/>
        <v>0</v>
      </c>
      <c r="G73" s="45"/>
      <c r="H73" s="25">
        <f t="shared" si="12"/>
        <v>0</v>
      </c>
      <c r="I73" s="44"/>
      <c r="J73" s="25">
        <f t="shared" si="13"/>
        <v>0</v>
      </c>
      <c r="K73" s="25">
        <f t="shared" si="14"/>
        <v>0</v>
      </c>
    </row>
    <row r="74" spans="1:11" ht="18" x14ac:dyDescent="0.25">
      <c r="A74" s="5">
        <v>30</v>
      </c>
      <c r="B74" s="46" t="s">
        <v>17</v>
      </c>
      <c r="C74" s="44" t="s">
        <v>11</v>
      </c>
      <c r="D74" s="45">
        <v>28</v>
      </c>
      <c r="E74" s="25"/>
      <c r="F74" s="25">
        <f t="shared" si="15"/>
        <v>0</v>
      </c>
      <c r="G74" s="45"/>
      <c r="H74" s="25">
        <f t="shared" si="12"/>
        <v>0</v>
      </c>
      <c r="I74" s="44"/>
      <c r="J74" s="25">
        <f t="shared" si="13"/>
        <v>0</v>
      </c>
      <c r="K74" s="25">
        <f t="shared" si="14"/>
        <v>0</v>
      </c>
    </row>
    <row r="75" spans="1:11" ht="18" x14ac:dyDescent="0.25">
      <c r="A75" s="5">
        <v>31</v>
      </c>
      <c r="B75" s="46" t="s">
        <v>19</v>
      </c>
      <c r="C75" s="44" t="s">
        <v>11</v>
      </c>
      <c r="D75" s="45">
        <v>52</v>
      </c>
      <c r="E75" s="25"/>
      <c r="F75" s="25">
        <f t="shared" si="15"/>
        <v>0</v>
      </c>
      <c r="G75" s="45"/>
      <c r="H75" s="25">
        <f t="shared" si="12"/>
        <v>0</v>
      </c>
      <c r="I75" s="44"/>
      <c r="J75" s="25">
        <f t="shared" si="13"/>
        <v>0</v>
      </c>
      <c r="K75" s="25">
        <f t="shared" si="14"/>
        <v>0</v>
      </c>
    </row>
    <row r="76" spans="1:11" ht="18" x14ac:dyDescent="0.25">
      <c r="A76" s="5">
        <v>32</v>
      </c>
      <c r="B76" s="46" t="s">
        <v>75</v>
      </c>
      <c r="C76" s="44" t="s">
        <v>9</v>
      </c>
      <c r="D76" s="25">
        <v>440</v>
      </c>
      <c r="E76" s="45"/>
      <c r="F76" s="25">
        <f t="shared" si="15"/>
        <v>0</v>
      </c>
      <c r="G76" s="45"/>
      <c r="H76" s="25">
        <f t="shared" si="12"/>
        <v>0</v>
      </c>
      <c r="I76" s="44"/>
      <c r="J76" s="25">
        <f t="shared" si="13"/>
        <v>0</v>
      </c>
      <c r="K76" s="25">
        <f t="shared" si="14"/>
        <v>0</v>
      </c>
    </row>
    <row r="77" spans="1:11" ht="18" x14ac:dyDescent="0.25">
      <c r="A77" s="5">
        <v>33</v>
      </c>
      <c r="B77" s="46" t="s">
        <v>76</v>
      </c>
      <c r="C77" s="44" t="s">
        <v>9</v>
      </c>
      <c r="D77" s="25">
        <v>350</v>
      </c>
      <c r="E77" s="45"/>
      <c r="F77" s="25">
        <f t="shared" si="15"/>
        <v>0</v>
      </c>
      <c r="G77" s="45"/>
      <c r="H77" s="25">
        <f t="shared" si="12"/>
        <v>0</v>
      </c>
      <c r="I77" s="44"/>
      <c r="J77" s="25">
        <f t="shared" si="13"/>
        <v>0</v>
      </c>
      <c r="K77" s="25">
        <f t="shared" si="14"/>
        <v>0</v>
      </c>
    </row>
    <row r="78" spans="1:11" ht="18" x14ac:dyDescent="0.25">
      <c r="A78" s="5">
        <v>34</v>
      </c>
      <c r="B78" s="27" t="s">
        <v>52</v>
      </c>
      <c r="C78" s="24" t="s">
        <v>51</v>
      </c>
      <c r="D78" s="25">
        <v>4</v>
      </c>
      <c r="E78" s="25"/>
      <c r="F78" s="25">
        <f t="shared" si="15"/>
        <v>0</v>
      </c>
      <c r="G78" s="25"/>
      <c r="H78" s="25">
        <f t="shared" si="12"/>
        <v>0</v>
      </c>
      <c r="I78" s="25"/>
      <c r="J78" s="25">
        <f t="shared" si="13"/>
        <v>0</v>
      </c>
      <c r="K78" s="25">
        <f t="shared" si="14"/>
        <v>0</v>
      </c>
    </row>
    <row r="79" spans="1:11" ht="18" x14ac:dyDescent="0.25">
      <c r="A79" s="5"/>
      <c r="B79" s="42" t="s">
        <v>15</v>
      </c>
      <c r="C79" s="32" t="s">
        <v>13</v>
      </c>
      <c r="D79" s="25">
        <v>1</v>
      </c>
      <c r="E79" s="25"/>
      <c r="F79" s="25">
        <f t="shared" si="15"/>
        <v>0</v>
      </c>
      <c r="G79" s="25"/>
      <c r="H79" s="25">
        <f t="shared" si="12"/>
        <v>0</v>
      </c>
      <c r="I79" s="25"/>
      <c r="J79" s="25">
        <f t="shared" si="13"/>
        <v>0</v>
      </c>
      <c r="K79" s="25">
        <f t="shared" si="14"/>
        <v>0</v>
      </c>
    </row>
    <row r="80" spans="1:11" ht="30" x14ac:dyDescent="0.25">
      <c r="A80" s="5">
        <v>35</v>
      </c>
      <c r="B80" s="49" t="s">
        <v>100</v>
      </c>
      <c r="C80" s="28" t="s">
        <v>14</v>
      </c>
      <c r="D80" s="29">
        <v>145</v>
      </c>
      <c r="E80" s="29"/>
      <c r="F80" s="25">
        <f t="shared" ref="F80" si="16">E80*D80</f>
        <v>0</v>
      </c>
      <c r="G80" s="29"/>
      <c r="H80" s="25">
        <f t="shared" ref="H80" si="17">G80*D80</f>
        <v>0</v>
      </c>
      <c r="I80" s="29"/>
      <c r="J80" s="25">
        <f t="shared" ref="J80" si="18">I80*D80</f>
        <v>0</v>
      </c>
      <c r="K80" s="25">
        <f t="shared" ref="K80" si="19">J80+H80+F80</f>
        <v>0</v>
      </c>
    </row>
    <row r="81" spans="1:11" ht="18" x14ac:dyDescent="0.25">
      <c r="A81" s="5">
        <v>36</v>
      </c>
      <c r="B81" s="49" t="s">
        <v>110</v>
      </c>
      <c r="C81" s="28" t="s">
        <v>14</v>
      </c>
      <c r="D81" s="29">
        <v>15</v>
      </c>
      <c r="E81" s="29"/>
      <c r="F81" s="25">
        <f t="shared" ref="F81" si="20">E81*D81</f>
        <v>0</v>
      </c>
      <c r="G81" s="29"/>
      <c r="H81" s="25">
        <f t="shared" ref="H81" si="21">G81*D81</f>
        <v>0</v>
      </c>
      <c r="I81" s="29"/>
      <c r="J81" s="25">
        <f t="shared" ref="J81" si="22">I81*D81</f>
        <v>0</v>
      </c>
      <c r="K81" s="25">
        <f t="shared" ref="K81" si="23">J81+H81+F81</f>
        <v>0</v>
      </c>
    </row>
    <row r="82" spans="1:11" ht="18" x14ac:dyDescent="0.25">
      <c r="A82" s="5">
        <v>37</v>
      </c>
      <c r="B82" s="49" t="s">
        <v>99</v>
      </c>
      <c r="C82" s="28" t="s">
        <v>11</v>
      </c>
      <c r="D82" s="29">
        <v>28</v>
      </c>
      <c r="E82" s="29"/>
      <c r="F82" s="25">
        <f t="shared" ref="F82:F83" si="24">E82*D82</f>
        <v>0</v>
      </c>
      <c r="G82" s="29"/>
      <c r="H82" s="25">
        <f t="shared" ref="H82:H83" si="25">G82*D82</f>
        <v>0</v>
      </c>
      <c r="I82" s="29"/>
      <c r="J82" s="25">
        <f t="shared" ref="J82:J83" si="26">I82*D82</f>
        <v>0</v>
      </c>
      <c r="K82" s="25">
        <f t="shared" ref="K82:K83" si="27">J82+H82+F82</f>
        <v>0</v>
      </c>
    </row>
    <row r="83" spans="1:11" ht="18" x14ac:dyDescent="0.25">
      <c r="A83" s="5">
        <v>38</v>
      </c>
      <c r="B83" s="49" t="s">
        <v>101</v>
      </c>
      <c r="C83" s="28" t="s">
        <v>14</v>
      </c>
      <c r="D83" s="29">
        <v>30</v>
      </c>
      <c r="E83" s="29"/>
      <c r="F83" s="25">
        <f t="shared" si="24"/>
        <v>0</v>
      </c>
      <c r="G83" s="29"/>
      <c r="H83" s="25">
        <f t="shared" si="25"/>
        <v>0</v>
      </c>
      <c r="I83" s="29"/>
      <c r="J83" s="25">
        <f t="shared" si="26"/>
        <v>0</v>
      </c>
      <c r="K83" s="25">
        <f t="shared" si="27"/>
        <v>0</v>
      </c>
    </row>
    <row r="84" spans="1:11" ht="18" x14ac:dyDescent="0.25">
      <c r="A84" s="5">
        <v>39</v>
      </c>
      <c r="B84" s="42" t="s">
        <v>77</v>
      </c>
      <c r="C84" s="32" t="s">
        <v>51</v>
      </c>
      <c r="D84" s="29">
        <v>10</v>
      </c>
      <c r="E84" s="29"/>
      <c r="F84" s="25">
        <f t="shared" ref="F84:F89" si="28">E84*D84</f>
        <v>0</v>
      </c>
      <c r="G84" s="29"/>
      <c r="H84" s="25">
        <f t="shared" ref="H84:H89" si="29">G84*D84</f>
        <v>0</v>
      </c>
      <c r="I84" s="29"/>
      <c r="J84" s="25">
        <f t="shared" ref="J84:J89" si="30">I84*D84</f>
        <v>0</v>
      </c>
      <c r="K84" s="25">
        <f t="shared" ref="K84:K89" si="31">J84+H84+F84</f>
        <v>0</v>
      </c>
    </row>
    <row r="85" spans="1:11" ht="60" x14ac:dyDescent="0.25">
      <c r="A85" s="5">
        <v>40</v>
      </c>
      <c r="B85" s="48" t="s">
        <v>103</v>
      </c>
      <c r="C85" s="24" t="s">
        <v>51</v>
      </c>
      <c r="D85" s="29">
        <v>3</v>
      </c>
      <c r="E85" s="29"/>
      <c r="F85" s="25">
        <f t="shared" ref="F85" si="32">E85*D85</f>
        <v>0</v>
      </c>
      <c r="G85" s="29"/>
      <c r="H85" s="25">
        <f t="shared" ref="H85" si="33">G85*D85</f>
        <v>0</v>
      </c>
      <c r="I85" s="29"/>
      <c r="J85" s="25">
        <f t="shared" ref="J85" si="34">I85*D85</f>
        <v>0</v>
      </c>
      <c r="K85" s="25">
        <f t="shared" ref="K85" si="35">J85+H85+F85</f>
        <v>0</v>
      </c>
    </row>
    <row r="86" spans="1:11" ht="47.25" customHeight="1" x14ac:dyDescent="0.25">
      <c r="A86" s="5"/>
      <c r="B86" s="49" t="s">
        <v>104</v>
      </c>
      <c r="C86" s="24" t="s">
        <v>51</v>
      </c>
      <c r="D86" s="29">
        <v>1</v>
      </c>
      <c r="E86" s="29"/>
      <c r="F86" s="25">
        <f t="shared" ref="F86" si="36">E86*D86</f>
        <v>0</v>
      </c>
      <c r="G86" s="29"/>
      <c r="H86" s="25">
        <f t="shared" ref="H86" si="37">G86*D86</f>
        <v>0</v>
      </c>
      <c r="I86" s="29"/>
      <c r="J86" s="25">
        <f t="shared" ref="J86" si="38">I86*D86</f>
        <v>0</v>
      </c>
      <c r="K86" s="25">
        <f t="shared" ref="K86" si="39">J86+H86+F86</f>
        <v>0</v>
      </c>
    </row>
    <row r="87" spans="1:11" ht="66" customHeight="1" x14ac:dyDescent="0.25">
      <c r="A87" s="5">
        <v>41</v>
      </c>
      <c r="B87" s="49" t="s">
        <v>105</v>
      </c>
      <c r="C87" s="24" t="s">
        <v>51</v>
      </c>
      <c r="D87" s="29">
        <v>4</v>
      </c>
      <c r="E87" s="29"/>
      <c r="F87" s="25">
        <f t="shared" ref="F87" si="40">E87*D87</f>
        <v>0</v>
      </c>
      <c r="G87" s="29"/>
      <c r="H87" s="25">
        <f t="shared" ref="H87" si="41">G87*D87</f>
        <v>0</v>
      </c>
      <c r="I87" s="29"/>
      <c r="J87" s="25">
        <f t="shared" ref="J87" si="42">I87*D87</f>
        <v>0</v>
      </c>
      <c r="K87" s="25">
        <f t="shared" ref="K87" si="43">J87+H87+F87</f>
        <v>0</v>
      </c>
    </row>
    <row r="88" spans="1:11" ht="18" x14ac:dyDescent="0.25">
      <c r="A88" s="5">
        <v>42</v>
      </c>
      <c r="B88" s="42" t="s">
        <v>78</v>
      </c>
      <c r="C88" s="32" t="s">
        <v>13</v>
      </c>
      <c r="D88" s="29">
        <v>1</v>
      </c>
      <c r="E88" s="29"/>
      <c r="F88" s="25"/>
      <c r="G88" s="29"/>
      <c r="H88" s="25">
        <f t="shared" si="29"/>
        <v>0</v>
      </c>
      <c r="I88" s="29"/>
      <c r="J88" s="25">
        <f t="shared" si="30"/>
        <v>0</v>
      </c>
      <c r="K88" s="25">
        <f t="shared" si="31"/>
        <v>0</v>
      </c>
    </row>
    <row r="89" spans="1:11" ht="30" x14ac:dyDescent="0.25">
      <c r="A89" s="5">
        <v>43</v>
      </c>
      <c r="B89" s="27" t="s">
        <v>72</v>
      </c>
      <c r="C89" s="24" t="s">
        <v>8</v>
      </c>
      <c r="D89" s="25">
        <v>3</v>
      </c>
      <c r="E89" s="25"/>
      <c r="F89" s="25">
        <f t="shared" si="28"/>
        <v>0</v>
      </c>
      <c r="G89" s="25"/>
      <c r="H89" s="25">
        <f t="shared" si="29"/>
        <v>0</v>
      </c>
      <c r="I89" s="25"/>
      <c r="J89" s="25">
        <f t="shared" si="30"/>
        <v>0</v>
      </c>
      <c r="K89" s="25">
        <f t="shared" si="31"/>
        <v>0</v>
      </c>
    </row>
    <row r="90" spans="1:11" ht="18" x14ac:dyDescent="0.25">
      <c r="A90" s="2"/>
      <c r="B90" s="50" t="s">
        <v>6</v>
      </c>
      <c r="C90" s="32"/>
      <c r="D90" s="51"/>
      <c r="E90" s="51"/>
      <c r="F90" s="52">
        <f>SUM(F9:F89)</f>
        <v>0</v>
      </c>
      <c r="G90" s="51"/>
      <c r="H90" s="52">
        <f>SUM(H9:H89)</f>
        <v>0</v>
      </c>
      <c r="I90" s="51"/>
      <c r="J90" s="52">
        <f>SUM(J9:J89)</f>
        <v>0</v>
      </c>
      <c r="K90" s="52">
        <f>SUM(K9:K89)</f>
        <v>0</v>
      </c>
    </row>
    <row r="91" spans="1:11" ht="17.25" customHeight="1" x14ac:dyDescent="0.35">
      <c r="A91" s="6"/>
      <c r="B91" s="54" t="s">
        <v>25</v>
      </c>
      <c r="C91" s="55"/>
      <c r="D91" s="56"/>
      <c r="E91" s="48"/>
      <c r="F91" s="56"/>
      <c r="G91" s="56"/>
      <c r="H91" s="56"/>
      <c r="I91" s="56"/>
      <c r="J91" s="48"/>
      <c r="K91" s="57">
        <f>F90*C91</f>
        <v>0</v>
      </c>
    </row>
    <row r="92" spans="1:11" ht="17.25" customHeight="1" x14ac:dyDescent="0.35">
      <c r="A92" s="6"/>
      <c r="B92" s="54" t="s">
        <v>6</v>
      </c>
      <c r="C92" s="58"/>
      <c r="D92" s="56"/>
      <c r="E92" s="48"/>
      <c r="F92" s="48"/>
      <c r="G92" s="56"/>
      <c r="H92" s="56"/>
      <c r="I92" s="56"/>
      <c r="J92" s="48"/>
      <c r="K92" s="57">
        <f>K90+K91</f>
        <v>0</v>
      </c>
    </row>
    <row r="93" spans="1:11" ht="17.25" customHeight="1" x14ac:dyDescent="0.35">
      <c r="A93" s="6"/>
      <c r="B93" s="54" t="s">
        <v>26</v>
      </c>
      <c r="C93" s="55"/>
      <c r="D93" s="56"/>
      <c r="E93" s="48"/>
      <c r="F93" s="48"/>
      <c r="G93" s="56"/>
      <c r="H93" s="56"/>
      <c r="I93" s="56"/>
      <c r="J93" s="48"/>
      <c r="K93" s="57">
        <f>K92*C93</f>
        <v>0</v>
      </c>
    </row>
    <row r="94" spans="1:11" ht="17.25" customHeight="1" x14ac:dyDescent="0.35">
      <c r="A94" s="6"/>
      <c r="B94" s="54" t="s">
        <v>6</v>
      </c>
      <c r="C94" s="58"/>
      <c r="D94" s="56"/>
      <c r="E94" s="48"/>
      <c r="F94" s="48"/>
      <c r="G94" s="56"/>
      <c r="H94" s="56"/>
      <c r="I94" s="56"/>
      <c r="J94" s="48"/>
      <c r="K94" s="57">
        <f>K92+K93</f>
        <v>0</v>
      </c>
    </row>
    <row r="95" spans="1:11" ht="17.25" customHeight="1" x14ac:dyDescent="0.35">
      <c r="A95" s="6"/>
      <c r="B95" s="54" t="s">
        <v>27</v>
      </c>
      <c r="C95" s="55"/>
      <c r="D95" s="56"/>
      <c r="E95" s="48"/>
      <c r="F95" s="48"/>
      <c r="G95" s="56"/>
      <c r="H95" s="56"/>
      <c r="I95" s="56"/>
      <c r="J95" s="48"/>
      <c r="K95" s="57">
        <f>K94*C95</f>
        <v>0</v>
      </c>
    </row>
    <row r="96" spans="1:11" ht="17.25" customHeight="1" x14ac:dyDescent="0.35">
      <c r="A96" s="6"/>
      <c r="B96" s="54" t="s">
        <v>6</v>
      </c>
      <c r="C96" s="58"/>
      <c r="D96" s="56"/>
      <c r="E96" s="48"/>
      <c r="F96" s="48"/>
      <c r="G96" s="56"/>
      <c r="H96" s="56"/>
      <c r="I96" s="56"/>
      <c r="J96" s="48"/>
      <c r="K96" s="57">
        <f>K94+K95</f>
        <v>0</v>
      </c>
    </row>
    <row r="97" spans="1:11" ht="17.25" customHeight="1" x14ac:dyDescent="0.35">
      <c r="A97" s="6"/>
      <c r="B97" s="54" t="s">
        <v>28</v>
      </c>
      <c r="C97" s="55"/>
      <c r="D97" s="56"/>
      <c r="E97" s="48"/>
      <c r="F97" s="48"/>
      <c r="G97" s="56"/>
      <c r="H97" s="56"/>
      <c r="I97" s="56"/>
      <c r="J97" s="48"/>
      <c r="K97" s="57">
        <f>K96*C97</f>
        <v>0</v>
      </c>
    </row>
    <row r="98" spans="1:11" ht="17.25" customHeight="1" x14ac:dyDescent="0.35">
      <c r="A98" s="6"/>
      <c r="B98" s="54" t="s">
        <v>6</v>
      </c>
      <c r="C98" s="55"/>
      <c r="D98" s="56"/>
      <c r="E98" s="48"/>
      <c r="F98" s="48"/>
      <c r="G98" s="56"/>
      <c r="H98" s="56"/>
      <c r="I98" s="56"/>
      <c r="J98" s="48"/>
      <c r="K98" s="57">
        <f>K97+K96</f>
        <v>0</v>
      </c>
    </row>
    <row r="99" spans="1:11" ht="17.25" customHeight="1" x14ac:dyDescent="0.35">
      <c r="A99" s="6"/>
      <c r="B99" s="54" t="s">
        <v>102</v>
      </c>
      <c r="C99" s="55"/>
      <c r="D99" s="56"/>
      <c r="E99" s="48"/>
      <c r="F99" s="48"/>
      <c r="G99" s="56"/>
      <c r="H99" s="56"/>
      <c r="I99" s="56"/>
      <c r="J99" s="48"/>
      <c r="K99" s="57">
        <f>H90*C99</f>
        <v>0</v>
      </c>
    </row>
    <row r="100" spans="1:11" ht="17.25" customHeight="1" x14ac:dyDescent="0.35">
      <c r="A100" s="6"/>
      <c r="B100" s="54" t="s">
        <v>6</v>
      </c>
      <c r="C100" s="58"/>
      <c r="D100" s="56"/>
      <c r="E100" s="48"/>
      <c r="F100" s="48"/>
      <c r="G100" s="56"/>
      <c r="H100" s="56"/>
      <c r="I100" s="56"/>
      <c r="J100" s="48"/>
      <c r="K100" s="57">
        <f>K99+K98</f>
        <v>0</v>
      </c>
    </row>
    <row r="101" spans="1:11" ht="17.25" customHeight="1" x14ac:dyDescent="0.35">
      <c r="A101" s="6"/>
      <c r="B101" s="27" t="s">
        <v>29</v>
      </c>
      <c r="C101" s="59">
        <v>0.18</v>
      </c>
      <c r="D101" s="60"/>
      <c r="E101" s="49"/>
      <c r="F101" s="49"/>
      <c r="G101" s="49"/>
      <c r="H101" s="49"/>
      <c r="I101" s="49"/>
      <c r="J101" s="49"/>
      <c r="K101" s="61">
        <f>K100*C101</f>
        <v>0</v>
      </c>
    </row>
    <row r="102" spans="1:11" ht="20.25" customHeight="1" x14ac:dyDescent="0.35">
      <c r="A102" s="7"/>
      <c r="B102" s="62" t="s">
        <v>30</v>
      </c>
      <c r="C102" s="32"/>
      <c r="D102" s="32"/>
      <c r="E102" s="32"/>
      <c r="F102" s="32"/>
      <c r="G102" s="32"/>
      <c r="H102" s="32"/>
      <c r="I102" s="63"/>
      <c r="J102" s="63"/>
      <c r="K102" s="53">
        <f>K101+K100</f>
        <v>0</v>
      </c>
    </row>
    <row r="103" spans="1:11" ht="24.75" customHeight="1" x14ac:dyDescent="0.25">
      <c r="A103" s="20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ht="24.75" customHeight="1" x14ac:dyDescent="0.25">
      <c r="A104" s="20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ht="24.75" customHeight="1" x14ac:dyDescent="0.25">
      <c r="A105" s="20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x14ac:dyDescent="0.25">
      <c r="A106" s="20"/>
      <c r="B106" s="21"/>
      <c r="C106" s="8"/>
      <c r="D106" s="8"/>
      <c r="E106" s="8"/>
      <c r="F106" s="64"/>
      <c r="G106" s="64"/>
      <c r="H106" s="64"/>
      <c r="I106" s="64"/>
      <c r="J106" s="8"/>
      <c r="K106" s="8"/>
    </row>
    <row r="151" ht="21.75" customHeight="1" x14ac:dyDescent="0.25"/>
    <row r="152" ht="21.75" customHeight="1" x14ac:dyDescent="0.25"/>
    <row r="155" ht="36" customHeight="1" x14ac:dyDescent="0.25"/>
    <row r="159" ht="34.5" customHeight="1" x14ac:dyDescent="0.25"/>
    <row r="165" ht="23.25" customHeight="1" x14ac:dyDescent="0.25"/>
  </sheetData>
  <mergeCells count="12">
    <mergeCell ref="F106:I106"/>
    <mergeCell ref="I4:J4"/>
    <mergeCell ref="K4:K5"/>
    <mergeCell ref="A1:K2"/>
    <mergeCell ref="A4:A5"/>
    <mergeCell ref="B4:B5"/>
    <mergeCell ref="D4:D5"/>
    <mergeCell ref="C4:C5"/>
    <mergeCell ref="E4:F4"/>
    <mergeCell ref="G4:H4"/>
    <mergeCell ref="E3:I3"/>
    <mergeCell ref="J3:K3"/>
  </mergeCells>
  <pageMargins left="0.2" right="0.2" top="0.75" bottom="0.25" header="0.3" footer="0.3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2020-01-03T11:48:05Z</dcterms:modified>
</cp:coreProperties>
</file>